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Users\Luke\Dropbox\ACA\"/>
    </mc:Choice>
  </mc:AlternateContent>
  <xr:revisionPtr revIDLastSave="0" documentId="13_ncr:1_{9CFACD13-65C2-4F9A-9D13-1F33B020D437}" xr6:coauthVersionLast="47" xr6:coauthVersionMax="47" xr10:uidLastSave="{00000000-0000-0000-0000-000000000000}"/>
  <bookViews>
    <workbookView xWindow="-120" yWindow="-120" windowWidth="29040" windowHeight="15840" xr2:uid="{00000000-000D-0000-FFFF-FFFF00000000}"/>
  </bookViews>
  <sheets>
    <sheet name="All" sheetId="1" r:id="rId1"/>
    <sheet name="Results" sheetId="2" r:id="rId2"/>
  </sheets>
  <definedNames>
    <definedName name="ABS">All!$H$1:$AL$129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2" l="1"/>
  <c r="B13" i="2"/>
  <c r="B15" i="2"/>
  <c r="B14" i="2"/>
  <c r="A15" i="2"/>
  <c r="A14" i="2"/>
  <c r="A13" i="2"/>
  <c r="G2" i="1"/>
  <c r="G3" i="1"/>
  <c r="G4" i="1"/>
  <c r="G5" i="1"/>
  <c r="G6" i="1"/>
  <c r="G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B8" i="2"/>
  <c r="B5" i="2"/>
  <c r="B4" i="2"/>
  <c r="B3" i="2"/>
  <c r="A5" i="2"/>
  <c r="A4" i="2"/>
  <c r="A3" i="2"/>
  <c r="AF2" i="1"/>
  <c r="AF3" i="1"/>
  <c r="AF4" i="1"/>
  <c r="AF5" i="1"/>
  <c r="AF6" i="1"/>
  <c r="AF7" i="1"/>
  <c r="AF8" i="1"/>
  <c r="AF9" i="1"/>
  <c r="AF10" i="1"/>
  <c r="AF11" i="1"/>
  <c r="AF12" i="1"/>
  <c r="AF13" i="1"/>
  <c r="AF14" i="1"/>
  <c r="AF15" i="1"/>
  <c r="AF16" i="1"/>
  <c r="AF17" i="1"/>
  <c r="AF18" i="1"/>
  <c r="AF19" i="1"/>
  <c r="AF20" i="1"/>
  <c r="AF21" i="1"/>
  <c r="AF22" i="1"/>
  <c r="AF23" i="1"/>
  <c r="AF24" i="1"/>
  <c r="AF25" i="1"/>
  <c r="AF26" i="1"/>
  <c r="AF27" i="1"/>
  <c r="AF28" i="1"/>
  <c r="AF29" i="1"/>
  <c r="AF30" i="1"/>
  <c r="AF31" i="1"/>
  <c r="AF32" i="1"/>
  <c r="AF33" i="1"/>
  <c r="AF34" i="1"/>
  <c r="AF35" i="1"/>
  <c r="AF36" i="1"/>
  <c r="AF37" i="1"/>
  <c r="AF38" i="1"/>
  <c r="AF39" i="1"/>
  <c r="AF40" i="1"/>
  <c r="AF41" i="1"/>
  <c r="AF42" i="1"/>
  <c r="AF43" i="1"/>
  <c r="AF44" i="1"/>
  <c r="AF45" i="1"/>
  <c r="AF46" i="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8" i="1"/>
  <c r="AF79" i="1"/>
  <c r="AF80" i="1"/>
  <c r="AF81" i="1"/>
  <c r="AF82" i="1"/>
  <c r="AF83" i="1"/>
  <c r="AF84" i="1"/>
  <c r="AF85" i="1"/>
  <c r="AF86" i="1"/>
  <c r="AF87" i="1"/>
  <c r="AF88" i="1"/>
  <c r="AF89" i="1"/>
  <c r="AF90" i="1"/>
  <c r="AF91" i="1"/>
  <c r="AF92" i="1"/>
  <c r="AF93" i="1"/>
  <c r="AF94" i="1"/>
  <c r="AF95" i="1"/>
  <c r="AF96" i="1"/>
  <c r="AF97" i="1"/>
  <c r="AF98" i="1"/>
  <c r="AF99" i="1"/>
  <c r="AF100" i="1"/>
  <c r="AF101" i="1"/>
  <c r="AF102" i="1"/>
  <c r="AF103" i="1"/>
  <c r="AF104" i="1"/>
  <c r="AF105" i="1"/>
  <c r="AF106" i="1"/>
  <c r="AF107" i="1"/>
  <c r="AF108" i="1"/>
  <c r="AF109" i="1"/>
  <c r="AF110" i="1"/>
  <c r="AF111" i="1"/>
  <c r="AF112" i="1"/>
  <c r="AF113" i="1"/>
  <c r="AF114" i="1"/>
  <c r="AF115" i="1"/>
  <c r="AF116" i="1"/>
  <c r="AF117" i="1"/>
  <c r="AF118" i="1"/>
  <c r="AF119" i="1"/>
  <c r="AF120" i="1"/>
  <c r="AF121" i="1"/>
  <c r="AF122" i="1"/>
  <c r="AF123" i="1"/>
  <c r="AF124" i="1"/>
  <c r="AF125" i="1"/>
  <c r="AF126" i="1"/>
  <c r="AF127" i="1"/>
  <c r="AF128" i="1"/>
  <c r="AF129" i="1"/>
  <c r="AA2" i="1"/>
  <c r="AA3" i="1"/>
  <c r="AA4" i="1"/>
  <c r="AA5" i="1"/>
  <c r="AA6" i="1"/>
  <c r="AA7" i="1"/>
  <c r="AA8" i="1"/>
  <c r="AA9" i="1"/>
  <c r="AA10" i="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91" i="1"/>
  <c r="AA92" i="1"/>
  <c r="AA93" i="1"/>
  <c r="AA94" i="1"/>
  <c r="AA95" i="1"/>
  <c r="AA96" i="1"/>
  <c r="AA97" i="1"/>
  <c r="AA98" i="1"/>
  <c r="AA99" i="1"/>
  <c r="AA100" i="1"/>
  <c r="AA101" i="1"/>
  <c r="AA102" i="1"/>
  <c r="AA103" i="1"/>
  <c r="AA104" i="1"/>
  <c r="AA105" i="1"/>
  <c r="AA106" i="1"/>
  <c r="AA107" i="1"/>
  <c r="AA108" i="1"/>
  <c r="AA109" i="1"/>
  <c r="AA110" i="1"/>
  <c r="AA111" i="1"/>
  <c r="AA112" i="1"/>
  <c r="AA113" i="1"/>
  <c r="AA114" i="1"/>
  <c r="AA115" i="1"/>
  <c r="AA116" i="1"/>
  <c r="AA117" i="1"/>
  <c r="AA118" i="1"/>
  <c r="AA119" i="1"/>
  <c r="AA120" i="1"/>
  <c r="AA121" i="1"/>
  <c r="AA122" i="1"/>
  <c r="AA123" i="1"/>
  <c r="AA124" i="1"/>
  <c r="AA125" i="1"/>
  <c r="AA126" i="1"/>
  <c r="AA127" i="1"/>
  <c r="AA128" i="1"/>
  <c r="AA129" i="1"/>
  <c r="B17" i="2" l="1"/>
  <c r="B19" i="2" s="1"/>
  <c r="B7" i="2"/>
  <c r="B9" i="2" s="1"/>
</calcChain>
</file>

<file path=xl/sharedStrings.xml><?xml version="1.0" encoding="utf-8"?>
<sst xmlns="http://schemas.openxmlformats.org/spreadsheetml/2006/main" count="2433" uniqueCount="1760">
  <si>
    <t>ABS</t>
  </si>
  <si>
    <t>ORGNAME</t>
  </si>
  <si>
    <t>POSTAL_ADD1</t>
  </si>
  <si>
    <t>POSTAL_ADD2</t>
  </si>
  <si>
    <t>POSTAL_SUBURB</t>
  </si>
  <si>
    <t>POSTAL_STATE</t>
  </si>
  <si>
    <t>POSTAL_PCODE</t>
  </si>
  <si>
    <t>STREET_ADD1</t>
  </si>
  <si>
    <t>STREET_ADD2</t>
  </si>
  <si>
    <t>STREET_SUBURB</t>
  </si>
  <si>
    <t>STREET_STATE</t>
  </si>
  <si>
    <t>STREET_PCODE</t>
  </si>
  <si>
    <t>PHONE</t>
  </si>
  <si>
    <t>FAX</t>
  </si>
  <si>
    <t>DX</t>
  </si>
  <si>
    <t>GM_SAL</t>
  </si>
  <si>
    <t>GM_FIRST</t>
  </si>
  <si>
    <t>GM_LAST</t>
  </si>
  <si>
    <t>GM_AWARD</t>
  </si>
  <si>
    <t>MAYOR_SAL</t>
  </si>
  <si>
    <t>MAYOR_FIRST</t>
  </si>
  <si>
    <t>MAYOR_LAST</t>
  </si>
  <si>
    <t>MAYOR_AWARD</t>
  </si>
  <si>
    <t>EMAIL</t>
  </si>
  <si>
    <t>WEB</t>
  </si>
  <si>
    <t>AREA</t>
  </si>
  <si>
    <t>POPULATION</t>
  </si>
  <si>
    <t>ABN</t>
  </si>
  <si>
    <t>METRO</t>
  </si>
  <si>
    <t>Albury City Council</t>
  </si>
  <si>
    <t>PO Box 323</t>
  </si>
  <si>
    <t>ALBURY</t>
  </si>
  <si>
    <t>NSW</t>
  </si>
  <si>
    <t>553 Kiewa Street</t>
  </si>
  <si>
    <t>Albury</t>
  </si>
  <si>
    <t>02 6023 8111</t>
  </si>
  <si>
    <t>02 6023 8190</t>
  </si>
  <si>
    <t>Mr</t>
  </si>
  <si>
    <t>Frank</t>
  </si>
  <si>
    <t>Zaknich</t>
  </si>
  <si>
    <t>Clr</t>
  </si>
  <si>
    <t>Kevin</t>
  </si>
  <si>
    <t>Mack</t>
  </si>
  <si>
    <t>info@alburycity.nsw.gov.au</t>
  </si>
  <si>
    <t>http://www.alburycity.nsw.gov.au</t>
  </si>
  <si>
    <t>92 965 474 349</t>
  </si>
  <si>
    <t>Armidale Regional Council</t>
  </si>
  <si>
    <t>PO Box 75A</t>
  </si>
  <si>
    <t>ARMIDALE</t>
  </si>
  <si>
    <t>135 Rusden Street</t>
  </si>
  <si>
    <t>Armidale</t>
  </si>
  <si>
    <t>1300 136 833</t>
  </si>
  <si>
    <t>02 6772 9275</t>
  </si>
  <si>
    <t>James</t>
  </si>
  <si>
    <t>Roncon</t>
  </si>
  <si>
    <t>Dr</t>
  </si>
  <si>
    <t>Ian</t>
  </si>
  <si>
    <t>Tiley</t>
  </si>
  <si>
    <t>council@armidale.nsw.gov.au</t>
  </si>
  <si>
    <t>http://www.armidaleregional.nsw.gov.au</t>
  </si>
  <si>
    <t>39 642 954 203</t>
  </si>
  <si>
    <t>Ballina Shire Council</t>
  </si>
  <si>
    <t>PO Box 450</t>
  </si>
  <si>
    <t>BALLINA</t>
  </si>
  <si>
    <t>40 Cherry Street</t>
  </si>
  <si>
    <t>Ballina</t>
  </si>
  <si>
    <t>1300 864 444</t>
  </si>
  <si>
    <t>02 6686 7035</t>
  </si>
  <si>
    <t>Paul</t>
  </si>
  <si>
    <t>Hickey</t>
  </si>
  <si>
    <t>David</t>
  </si>
  <si>
    <t>Wright</t>
  </si>
  <si>
    <t>council@ballina.nsw.gov.au</t>
  </si>
  <si>
    <t>http://www.ballina.nsw.gov.au</t>
  </si>
  <si>
    <t>53 929 887 369</t>
  </si>
  <si>
    <t>Balranald Shire Council</t>
  </si>
  <si>
    <t>PO Box 120</t>
  </si>
  <si>
    <t>BALRANALD</t>
  </si>
  <si>
    <t>70 Market Street</t>
  </si>
  <si>
    <t>Balranald</t>
  </si>
  <si>
    <t>03 5020 1300</t>
  </si>
  <si>
    <t>03 5020 1620</t>
  </si>
  <si>
    <t>Glenn</t>
  </si>
  <si>
    <t>Wilcox</t>
  </si>
  <si>
    <t>council@balranald.nsw.gov.au</t>
  </si>
  <si>
    <t>http://www.balranald.nsw.gov.au</t>
  </si>
  <si>
    <t>74 678 751 581</t>
  </si>
  <si>
    <t>Bathurst Regional Council</t>
  </si>
  <si>
    <t>Private Mail Bag 17</t>
  </si>
  <si>
    <t>BATHURST</t>
  </si>
  <si>
    <t>158 Russell Street</t>
  </si>
  <si>
    <t>Bathurst</t>
  </si>
  <si>
    <t>02 6333 6111</t>
  </si>
  <si>
    <t>02 6331 7211</t>
  </si>
  <si>
    <t>Sherley</t>
  </si>
  <si>
    <t>North</t>
  </si>
  <si>
    <t>council@bathurst.nsw.gov.au</t>
  </si>
  <si>
    <t>http://www.bathurst.nsw.gov.au</t>
  </si>
  <si>
    <t>42 173 522 302</t>
  </si>
  <si>
    <t>Bayside Council</t>
  </si>
  <si>
    <t>PO Box 21</t>
  </si>
  <si>
    <t>ROCKDALE</t>
  </si>
  <si>
    <t>444-446 Princes Highway</t>
  </si>
  <si>
    <t>Rockdale</t>
  </si>
  <si>
    <t>02 9562 1666</t>
  </si>
  <si>
    <t>Ms</t>
  </si>
  <si>
    <t>Meredith</t>
  </si>
  <si>
    <t>Wallace</t>
  </si>
  <si>
    <t>Bill</t>
  </si>
  <si>
    <t>Saravinovski</t>
  </si>
  <si>
    <t>council@bayside.nsw.gov.au</t>
  </si>
  <si>
    <t>http://www.bayside.nsw.gov.au</t>
  </si>
  <si>
    <t>80 690 785 443</t>
  </si>
  <si>
    <t>Bega Valley Shire Council</t>
  </si>
  <si>
    <t>PO Box 492</t>
  </si>
  <si>
    <t>BEGA</t>
  </si>
  <si>
    <t>Zingel Place</t>
  </si>
  <si>
    <t>Bega</t>
  </si>
  <si>
    <t>02 6499 2222</t>
  </si>
  <si>
    <t>02 6499 2200</t>
  </si>
  <si>
    <t>4904 Bega</t>
  </si>
  <si>
    <t>Anthony</t>
  </si>
  <si>
    <t>McMahon</t>
  </si>
  <si>
    <t>Russell</t>
  </si>
  <si>
    <t>Fitzpatrick</t>
  </si>
  <si>
    <t>council@begavalley.nsw.gov.au</t>
  </si>
  <si>
    <t>http://www.begavalley.nsw.gov.au</t>
  </si>
  <si>
    <t>26 987 935 332</t>
  </si>
  <si>
    <t>Bellingen Shire Council</t>
  </si>
  <si>
    <t>PO Box 117</t>
  </si>
  <si>
    <t>BELLINGEN</t>
  </si>
  <si>
    <t>33 Hyde Street</t>
  </si>
  <si>
    <t>Bellingen</t>
  </si>
  <si>
    <t>02 6655 7300</t>
  </si>
  <si>
    <t>02 6655 2310</t>
  </si>
  <si>
    <t>Elizabeth</t>
  </si>
  <si>
    <t>Jeremy</t>
  </si>
  <si>
    <t>Dominic</t>
  </si>
  <si>
    <t>King</t>
  </si>
  <si>
    <t>council@bellingen.nsw.gov.au</t>
  </si>
  <si>
    <t>http://www.bellingen.nsw.gov.au</t>
  </si>
  <si>
    <t>26 066 993 265</t>
  </si>
  <si>
    <t>Berrigan Shire Council</t>
  </si>
  <si>
    <t>56 Chanter Street</t>
  </si>
  <si>
    <t>Berrigan</t>
  </si>
  <si>
    <t>03 5888 5100</t>
  </si>
  <si>
    <t>03 5885 2092</t>
  </si>
  <si>
    <t>Karina</t>
  </si>
  <si>
    <t>Ewer</t>
  </si>
  <si>
    <t>Matthew</t>
  </si>
  <si>
    <t>Hannan</t>
  </si>
  <si>
    <t>mail@berriganshire.nsw.gov.au</t>
  </si>
  <si>
    <t>http://www.berriganshire.nsw.gov.au</t>
  </si>
  <si>
    <t>53 900 833 102</t>
  </si>
  <si>
    <t>Blacktown City Council</t>
  </si>
  <si>
    <t>PO Box 63</t>
  </si>
  <si>
    <t>BLACKTOWN</t>
  </si>
  <si>
    <t>62 Flushcombe Road</t>
  </si>
  <si>
    <t>Blacktown</t>
  </si>
  <si>
    <t>02 9839 6000</t>
  </si>
  <si>
    <t>02 9831 1961</t>
  </si>
  <si>
    <t>8117 Blacktown</t>
  </si>
  <si>
    <t>Kerry</t>
  </si>
  <si>
    <t>Robinson</t>
  </si>
  <si>
    <t>OAM</t>
  </si>
  <si>
    <t>Bleasdale</t>
  </si>
  <si>
    <t>council@blacktown.nsw.gov.au</t>
  </si>
  <si>
    <t>http://www.blacktown.nsw.gov.au</t>
  </si>
  <si>
    <t>18 153 831 768</t>
  </si>
  <si>
    <t>Bland Shire Council</t>
  </si>
  <si>
    <t>WEST WYALONG</t>
  </si>
  <si>
    <t>6 Shire St</t>
  </si>
  <si>
    <t>West Wyalong</t>
  </si>
  <si>
    <t>02 6972 2266</t>
  </si>
  <si>
    <t>02 6972 2145</t>
  </si>
  <si>
    <t>Ray</t>
  </si>
  <si>
    <t>Smith</t>
  </si>
  <si>
    <t>PSM</t>
  </si>
  <si>
    <t>Brian</t>
  </si>
  <si>
    <t>Monaghan</t>
  </si>
  <si>
    <t>council@blandshire.nsw.gov.au</t>
  </si>
  <si>
    <t>http://www.blandshire.nsw.gov.au</t>
  </si>
  <si>
    <t>13 251 814 087</t>
  </si>
  <si>
    <t>Blayney Shire Council</t>
  </si>
  <si>
    <t>PO Box 62</t>
  </si>
  <si>
    <t>BLAYNEY</t>
  </si>
  <si>
    <t>91 Adelaide Street</t>
  </si>
  <si>
    <t>Blayney</t>
  </si>
  <si>
    <t>02 6368 2104</t>
  </si>
  <si>
    <t>02 6368 3290</t>
  </si>
  <si>
    <t>Mrs</t>
  </si>
  <si>
    <t>Rebecca</t>
  </si>
  <si>
    <t>Ryan</t>
  </si>
  <si>
    <t>Scott</t>
  </si>
  <si>
    <t>Ferguson</t>
  </si>
  <si>
    <t>council@blayney.nsw.gov.au</t>
  </si>
  <si>
    <t xml:space="preserve">http://www.blayney.nsw.gov.au        </t>
  </si>
  <si>
    <t>47 619 651 511</t>
  </si>
  <si>
    <t>Blue Mountains City Council</t>
  </si>
  <si>
    <t>Locked Bag 1005</t>
  </si>
  <si>
    <t>KATOOMBA</t>
  </si>
  <si>
    <t>2 Civic Place</t>
  </si>
  <si>
    <t>Katoomba</t>
  </si>
  <si>
    <t>02 4780 5000</t>
  </si>
  <si>
    <t>02 4780 5555</t>
  </si>
  <si>
    <t>Rosemary</t>
  </si>
  <si>
    <t>Dillon</t>
  </si>
  <si>
    <t>Mark</t>
  </si>
  <si>
    <t>Greenhill</t>
  </si>
  <si>
    <t>council@bmcc.nsw.gov.au</t>
  </si>
  <si>
    <t>http://www.bmcc.nsw.gov.au</t>
  </si>
  <si>
    <t>52 699 520 223</t>
  </si>
  <si>
    <t>Bogan Shire Council</t>
  </si>
  <si>
    <t>PO Box 221</t>
  </si>
  <si>
    <t>NYNGAN</t>
  </si>
  <si>
    <t>81 Cobar Street</t>
  </si>
  <si>
    <t>Nyngan</t>
  </si>
  <si>
    <t>02 6835 9000</t>
  </si>
  <si>
    <t>02 6835 9011</t>
  </si>
  <si>
    <t>Derek</t>
  </si>
  <si>
    <t>Francis</t>
  </si>
  <si>
    <t>Donald</t>
  </si>
  <si>
    <t>admin@bogan.nsw.gov.au</t>
  </si>
  <si>
    <t>http://www.bogan.nsw.gov.au</t>
  </si>
  <si>
    <t>68 886 242 083</t>
  </si>
  <si>
    <t>Bourke Shire Council</t>
  </si>
  <si>
    <t>BOURKE</t>
  </si>
  <si>
    <t>29 Mitchell Street</t>
  </si>
  <si>
    <t>Bourke</t>
  </si>
  <si>
    <t>02 6830 8000</t>
  </si>
  <si>
    <t>02 6872 3030</t>
  </si>
  <si>
    <t>Riley</t>
  </si>
  <si>
    <t>Barry</t>
  </si>
  <si>
    <t>Hollman</t>
  </si>
  <si>
    <t>bourkeshire@bourke.nsw.gov.au</t>
  </si>
  <si>
    <t>http://www.bourke.nsw.gov.au</t>
  </si>
  <si>
    <t>96 716 194 950</t>
  </si>
  <si>
    <t>Brewarrina Shire Council</t>
  </si>
  <si>
    <t>PO Box 125</t>
  </si>
  <si>
    <t>BREWARRINA</t>
  </si>
  <si>
    <t>57 Bathurst Street</t>
  </si>
  <si>
    <t>Brewarrina</t>
  </si>
  <si>
    <t>02 6830 5100</t>
  </si>
  <si>
    <t>02 6839 2100</t>
  </si>
  <si>
    <t>Jeff</t>
  </si>
  <si>
    <t>Sowiak</t>
  </si>
  <si>
    <t>Phillip</t>
  </si>
  <si>
    <t>O'Connor</t>
  </si>
  <si>
    <t>breshire@brewarrina.nsw.gov.au</t>
  </si>
  <si>
    <t>https://www.brewarrina.nsw.gov.au/</t>
  </si>
  <si>
    <t>22 664 205 362</t>
  </si>
  <si>
    <t>Broken Hill City Council</t>
  </si>
  <si>
    <t>PO Box 448</t>
  </si>
  <si>
    <t>BROKEN HILL</t>
  </si>
  <si>
    <t>Administrative Centre</t>
  </si>
  <si>
    <t>240 Blende Street</t>
  </si>
  <si>
    <t>Broken Hill</t>
  </si>
  <si>
    <t>08 8080 3300</t>
  </si>
  <si>
    <t>08 8080 3424</t>
  </si>
  <si>
    <t>Jay</t>
  </si>
  <si>
    <t>Nankivell</t>
  </si>
  <si>
    <t>Darriea</t>
  </si>
  <si>
    <t>Turley</t>
  </si>
  <si>
    <t>AM</t>
  </si>
  <si>
    <t>council@brokenhill.nsw.gov.au</t>
  </si>
  <si>
    <t>http://www.brokenhill.nsw.gov.au</t>
  </si>
  <si>
    <t>84 873 116 132</t>
  </si>
  <si>
    <t>Burwood Council</t>
  </si>
  <si>
    <t>PO Box 240</t>
  </si>
  <si>
    <t>BURWOOD</t>
  </si>
  <si>
    <t>2 Conder Street</t>
  </si>
  <si>
    <t>Burwood</t>
  </si>
  <si>
    <t>02 9911 9911</t>
  </si>
  <si>
    <t>02 9911 9900</t>
  </si>
  <si>
    <t>Tommaso</t>
  </si>
  <si>
    <t>Briscese</t>
  </si>
  <si>
    <t>John</t>
  </si>
  <si>
    <t>Faker</t>
  </si>
  <si>
    <t>council@burwood.nsw.gov.au</t>
  </si>
  <si>
    <t>http://www.burwood.nsw.gov.au</t>
  </si>
  <si>
    <t>84 362 114 428</t>
  </si>
  <si>
    <t>Byron Shire Council</t>
  </si>
  <si>
    <t>PO Box 219</t>
  </si>
  <si>
    <t>MULLUMBIMBY</t>
  </si>
  <si>
    <t>70 Station Street</t>
  </si>
  <si>
    <t>Mullumbimby</t>
  </si>
  <si>
    <t>02 6626 7000</t>
  </si>
  <si>
    <t>02 6684 3018</t>
  </si>
  <si>
    <t>Arnold</t>
  </si>
  <si>
    <t>council@byron.nsw.gov.au</t>
  </si>
  <si>
    <t>http://www.byron.nsw.gov.au</t>
  </si>
  <si>
    <t>14 472 131 473</t>
  </si>
  <si>
    <t>Cabonne Council</t>
  </si>
  <si>
    <t>PO Box 17</t>
  </si>
  <si>
    <t>MOLONG</t>
  </si>
  <si>
    <t>99 - 101 Bank Street</t>
  </si>
  <si>
    <t>Molong</t>
  </si>
  <si>
    <t>02 6392 3200</t>
  </si>
  <si>
    <t>02 6392 3260</t>
  </si>
  <si>
    <t>Bradley</t>
  </si>
  <si>
    <t>Byrnes</t>
  </si>
  <si>
    <t>Beatty</t>
  </si>
  <si>
    <t>council@cabonne.nsw.gov.au</t>
  </si>
  <si>
    <t>http://www.cabonne.nsw.gov.au</t>
  </si>
  <si>
    <t>41 992 919 200</t>
  </si>
  <si>
    <t>Camden Council</t>
  </si>
  <si>
    <t>PO Box 183</t>
  </si>
  <si>
    <t>CAMDEN</t>
  </si>
  <si>
    <t>70 Central Avenue</t>
  </si>
  <si>
    <t>Oran Park</t>
  </si>
  <si>
    <t>02 4654 7777</t>
  </si>
  <si>
    <t>02 4654 7829</t>
  </si>
  <si>
    <t>25807 Camden</t>
  </si>
  <si>
    <t>Ron</t>
  </si>
  <si>
    <t>Moore</t>
  </si>
  <si>
    <t>Therese</t>
  </si>
  <si>
    <t>Fedeli</t>
  </si>
  <si>
    <t>mail@camden.nsw.gov.au</t>
  </si>
  <si>
    <t>http://www.camden.nsw.gov.au</t>
  </si>
  <si>
    <t>31 117 341 764</t>
  </si>
  <si>
    <t>Campbelltown City Council</t>
  </si>
  <si>
    <t>PO Box 57</t>
  </si>
  <si>
    <t>CAMPBELLTOWN</t>
  </si>
  <si>
    <t>Civic Centre</t>
  </si>
  <si>
    <t>Cnr Queen &amp; Broughton Streets</t>
  </si>
  <si>
    <t>Campbelltown</t>
  </si>
  <si>
    <t>02 4645 4000</t>
  </si>
  <si>
    <t>02 4645 4111</t>
  </si>
  <si>
    <t>5114 Campbelltown</t>
  </si>
  <si>
    <t>Lindy</t>
  </si>
  <si>
    <t>Deitz</t>
  </si>
  <si>
    <t>George</t>
  </si>
  <si>
    <t>Brticevic</t>
  </si>
  <si>
    <t>council@campbelltown.nsw.gov.au</t>
  </si>
  <si>
    <t>http://www.campbelltown.nsw.gov.au</t>
  </si>
  <si>
    <t>31 459 914 087</t>
  </si>
  <si>
    <t>City of Canada Bay Council</t>
  </si>
  <si>
    <t>Locked Bag 1470</t>
  </si>
  <si>
    <t>DRUMMOYNE</t>
  </si>
  <si>
    <t>1A Marlborough Street</t>
  </si>
  <si>
    <t>Drummoyne</t>
  </si>
  <si>
    <t>02 9911 6555</t>
  </si>
  <si>
    <t>02 9911 6550</t>
  </si>
  <si>
    <t>Clark</t>
  </si>
  <si>
    <t>Angelo</t>
  </si>
  <si>
    <t>Tsirekas</t>
  </si>
  <si>
    <t>council@canadabay.nsw.gov.au</t>
  </si>
  <si>
    <t>http://www.canadabay.nsw.gov.au</t>
  </si>
  <si>
    <t>79 130 029 350</t>
  </si>
  <si>
    <t xml:space="preserve">Canterbury Bankstown Council </t>
  </si>
  <si>
    <t>PO Box 8</t>
  </si>
  <si>
    <t>BANKSTOWN</t>
  </si>
  <si>
    <t>Bankstown Civic Tower</t>
  </si>
  <si>
    <t>66-72 Rickard Road</t>
  </si>
  <si>
    <t>Bankstown</t>
  </si>
  <si>
    <t>9707 9000</t>
  </si>
  <si>
    <t>9707 9700</t>
  </si>
  <si>
    <t>Stewart</t>
  </si>
  <si>
    <t>Khal</t>
  </si>
  <si>
    <t>Asfour</t>
  </si>
  <si>
    <t>council@cbcity.nsw.gov.au</t>
  </si>
  <si>
    <t>http://www.cbcity.nsw.gov.au</t>
  </si>
  <si>
    <t>45 985 891 846</t>
  </si>
  <si>
    <t>Carrathool Shire Council</t>
  </si>
  <si>
    <t>PO Box 12</t>
  </si>
  <si>
    <t>GOOLGOWI</t>
  </si>
  <si>
    <t>9 - 11 Cobram Street</t>
  </si>
  <si>
    <t>Goolgowi</t>
  </si>
  <si>
    <t>02 6965 1900</t>
  </si>
  <si>
    <t>02 6965 1379</t>
  </si>
  <si>
    <t>Rick</t>
  </si>
  <si>
    <t>Warren</t>
  </si>
  <si>
    <t>Darryl</t>
  </si>
  <si>
    <t>Jardine</t>
  </si>
  <si>
    <t>council@carrathool.nsw.gov.au</t>
  </si>
  <si>
    <t>http://www.carrathool.nsw.gov.au</t>
  </si>
  <si>
    <t>86 008 844 676</t>
  </si>
  <si>
    <t>Central Coast Council</t>
  </si>
  <si>
    <t>PO Box 20</t>
  </si>
  <si>
    <t>WYONG</t>
  </si>
  <si>
    <t xml:space="preserve">49 Mann Street </t>
  </si>
  <si>
    <t>GOSFORD</t>
  </si>
  <si>
    <t>1300 463 954</t>
  </si>
  <si>
    <t>Farmer</t>
  </si>
  <si>
    <t>Lisa</t>
  </si>
  <si>
    <t>Matthews</t>
  </si>
  <si>
    <t>ask@centralcoast.nsw.gov.au</t>
  </si>
  <si>
    <t>http://www.centralcoast.nsw.gov.au</t>
  </si>
  <si>
    <t>Central Darling Shire Council</t>
  </si>
  <si>
    <t>PO Box 165</t>
  </si>
  <si>
    <t>WILCANNIA</t>
  </si>
  <si>
    <t>21 Reid Street</t>
  </si>
  <si>
    <t>Wilcannia</t>
  </si>
  <si>
    <t>08 8083 8900</t>
  </si>
  <si>
    <t>08 8091 5994</t>
  </si>
  <si>
    <t>Greg</t>
  </si>
  <si>
    <t>Hill</t>
  </si>
  <si>
    <t>council@centraldarling.nsw.gov.au</t>
  </si>
  <si>
    <t>http://www.centraldarling.nsw.gov.au</t>
  </si>
  <si>
    <t>65 061 502 439</t>
  </si>
  <si>
    <t>Cessnock City Council</t>
  </si>
  <si>
    <t>PO Box 152</t>
  </si>
  <si>
    <t>CESSNOCK</t>
  </si>
  <si>
    <t>62 - 78 Vincent St</t>
  </si>
  <si>
    <t>Cessnock</t>
  </si>
  <si>
    <t>02 4993 4100</t>
  </si>
  <si>
    <t>02 4993 2500</t>
  </si>
  <si>
    <t>DX 21502 Cessnock</t>
  </si>
  <si>
    <t>Lotta</t>
  </si>
  <si>
    <t>Jackson</t>
  </si>
  <si>
    <t>Bob</t>
  </si>
  <si>
    <t>Pynsent</t>
  </si>
  <si>
    <t>council@cessnock.nsw.gov.au</t>
  </si>
  <si>
    <t>http://www.cessnock.nsw.gov.au</t>
  </si>
  <si>
    <t>60 919 148 928</t>
  </si>
  <si>
    <t>Clarence Valley Council</t>
  </si>
  <si>
    <t>Locked Bag 23</t>
  </si>
  <si>
    <t>GRAFTON</t>
  </si>
  <si>
    <t>42 Victoria Street</t>
  </si>
  <si>
    <t>Grafton</t>
  </si>
  <si>
    <t>02 6643 0200</t>
  </si>
  <si>
    <t>Ashley</t>
  </si>
  <si>
    <t>Lindsay</t>
  </si>
  <si>
    <t>Jim</t>
  </si>
  <si>
    <t>Simmons</t>
  </si>
  <si>
    <t>council@clarence.nsw.gov.au</t>
  </si>
  <si>
    <t>http://www.clarence.nsw.gov.au</t>
  </si>
  <si>
    <t>85 864 095 684</t>
  </si>
  <si>
    <t>Cobar Shire Council</t>
  </si>
  <si>
    <t>PO Box 223</t>
  </si>
  <si>
    <t>COBAR</t>
  </si>
  <si>
    <t>36 Linsley Street</t>
  </si>
  <si>
    <t>Cobar</t>
  </si>
  <si>
    <t>02 6836 5888</t>
  </si>
  <si>
    <t>02 6836 3964</t>
  </si>
  <si>
    <t>Peter</t>
  </si>
  <si>
    <t>Vlatko</t>
  </si>
  <si>
    <t>Abbott</t>
  </si>
  <si>
    <t>mail@cobar.nsw.gov.au</t>
  </si>
  <si>
    <t>http://www.cobar.nsw.gov.au</t>
  </si>
  <si>
    <t>71 579 717 155</t>
  </si>
  <si>
    <t>Coffs Harbour City Council</t>
  </si>
  <si>
    <t>Locked Bag 155</t>
  </si>
  <si>
    <t>COFFS HARBOUR</t>
  </si>
  <si>
    <t>Administration Building</t>
  </si>
  <si>
    <t>2 Castle Street</t>
  </si>
  <si>
    <t>Coffs Harbour</t>
  </si>
  <si>
    <t>02 6648 4000</t>
  </si>
  <si>
    <t>02 6648 4199</t>
  </si>
  <si>
    <t>Steve</t>
  </si>
  <si>
    <t>McGrath</t>
  </si>
  <si>
    <t>Denise</t>
  </si>
  <si>
    <t>Knight</t>
  </si>
  <si>
    <t>coffs.council@chcc.nsw.gov.au</t>
  </si>
  <si>
    <t>http://www.coffsharbour.nsw.gov.au</t>
  </si>
  <si>
    <t>79 126 214 487</t>
  </si>
  <si>
    <t>Coolamon Shire Council</t>
  </si>
  <si>
    <t>PO Box 101</t>
  </si>
  <si>
    <t>COOLAMON</t>
  </si>
  <si>
    <t>55 Cowabbie Street</t>
  </si>
  <si>
    <t>Coolamon</t>
  </si>
  <si>
    <t>02 6930 1800</t>
  </si>
  <si>
    <t>02 6927 3168</t>
  </si>
  <si>
    <t>Tony</t>
  </si>
  <si>
    <t>Donoghue</t>
  </si>
  <si>
    <t>Seymour</t>
  </si>
  <si>
    <t>council@coolamon.nsw.gov.au</t>
  </si>
  <si>
    <t>http://www.coolamon.nsw.gov.au</t>
  </si>
  <si>
    <t>32 573 173 265</t>
  </si>
  <si>
    <t>Coonamble Shire Council</t>
  </si>
  <si>
    <t>PO Box 249</t>
  </si>
  <si>
    <t>COONAMBLE</t>
  </si>
  <si>
    <t>80 Castlereagh Street</t>
  </si>
  <si>
    <t>Coonamble</t>
  </si>
  <si>
    <t>02 6827 1900</t>
  </si>
  <si>
    <t>02 6822 1626</t>
  </si>
  <si>
    <t>Hein</t>
  </si>
  <si>
    <t>Basson</t>
  </si>
  <si>
    <t>Ahmad</t>
  </si>
  <si>
    <t>Karanouh</t>
  </si>
  <si>
    <t>council@coonambleshire.nsw.gov.au</t>
  </si>
  <si>
    <t>http://www.coonambleshire.nsw.gov.au</t>
  </si>
  <si>
    <t>19 499 848 443</t>
  </si>
  <si>
    <t>Cootamundra-Gundagai Regional Council</t>
  </si>
  <si>
    <t>PO Box 420</t>
  </si>
  <si>
    <t>COOTAMUNDRA</t>
  </si>
  <si>
    <t>81 Wallendoon Street</t>
  </si>
  <si>
    <t>Cootamundra</t>
  </si>
  <si>
    <t xml:space="preserve">1300 459 689 </t>
  </si>
  <si>
    <t>02 6940 2127</t>
  </si>
  <si>
    <t>Phil</t>
  </si>
  <si>
    <t>McMurray</t>
  </si>
  <si>
    <t>Abb</t>
  </si>
  <si>
    <t>McAlister</t>
  </si>
  <si>
    <t>mail@cgrc.nsw.gov.au</t>
  </si>
  <si>
    <t>http://www.cgrc.nsw.gov.au/</t>
  </si>
  <si>
    <t>46 211 642 339</t>
  </si>
  <si>
    <t>Cowra Shire Council</t>
  </si>
  <si>
    <t>Private Bag 342</t>
  </si>
  <si>
    <t>COWRA</t>
  </si>
  <si>
    <t>116 Kendal Street</t>
  </si>
  <si>
    <t>Cowra</t>
  </si>
  <si>
    <t>02 6340 2000</t>
  </si>
  <si>
    <t>Devery</t>
  </si>
  <si>
    <t>William</t>
  </si>
  <si>
    <t>West</t>
  </si>
  <si>
    <t>council@cowra.nsw.gov.au</t>
  </si>
  <si>
    <t>http://www.cowracouncil.com.au</t>
  </si>
  <si>
    <t>26 739 454 579</t>
  </si>
  <si>
    <t>Cumberland Council</t>
  </si>
  <si>
    <t>PO Box 42</t>
  </si>
  <si>
    <t>MERRYLANDS</t>
  </si>
  <si>
    <t>16 Memorial Avenue</t>
  </si>
  <si>
    <t>Merrylands</t>
  </si>
  <si>
    <t>02 8757 9000</t>
  </si>
  <si>
    <t>02 9840 9734</t>
  </si>
  <si>
    <t>Fitzgerald</t>
  </si>
  <si>
    <t>Christou</t>
  </si>
  <si>
    <t>council@cumberland.nsw.gov.au</t>
  </si>
  <si>
    <t>http://www.cumberland.nsw.gov.au</t>
  </si>
  <si>
    <t>22 798 563 329</t>
  </si>
  <si>
    <t>Dubbo Regional Council</t>
  </si>
  <si>
    <t>PO Box 81</t>
  </si>
  <si>
    <t>DUBBO</t>
  </si>
  <si>
    <t>Cnr Church &amp; Darling Streets</t>
  </si>
  <si>
    <t>02 6801 4000</t>
  </si>
  <si>
    <t>02 6801 4259</t>
  </si>
  <si>
    <t>Murray</t>
  </si>
  <si>
    <t>Wood</t>
  </si>
  <si>
    <t>Stephen</t>
  </si>
  <si>
    <t>Lawrence</t>
  </si>
  <si>
    <t>council@dubbo.nsw.gov.au</t>
  </si>
  <si>
    <t>http://www.dubbo.nsw.gov.au</t>
  </si>
  <si>
    <t>53 539 070 928</t>
  </si>
  <si>
    <t>Dungog Shire Council</t>
  </si>
  <si>
    <t>PO Box 95</t>
  </si>
  <si>
    <t>DUNGOG</t>
  </si>
  <si>
    <t>198 Dowling Street</t>
  </si>
  <si>
    <t>Dungog</t>
  </si>
  <si>
    <t>02 4995 7777</t>
  </si>
  <si>
    <t>02 4995 7750</t>
  </si>
  <si>
    <t>Gareth</t>
  </si>
  <si>
    <t>Curtis</t>
  </si>
  <si>
    <t>Connors</t>
  </si>
  <si>
    <t>shirecouncil@dungog.nsw.gov.au</t>
  </si>
  <si>
    <t>http://www.dungog.nsw.gov.au</t>
  </si>
  <si>
    <t>62 610 350 056</t>
  </si>
  <si>
    <t>Edward River Council</t>
  </si>
  <si>
    <t>PO Box 270</t>
  </si>
  <si>
    <t>DENILIQUIN</t>
  </si>
  <si>
    <t>180 Cressy Street</t>
  </si>
  <si>
    <t>Deniliquin</t>
  </si>
  <si>
    <t>03 5898 3000</t>
  </si>
  <si>
    <t>03 5898 3029</t>
  </si>
  <si>
    <t>Philip</t>
  </si>
  <si>
    <t>Stone</t>
  </si>
  <si>
    <t>Norm</t>
  </si>
  <si>
    <t>Brennan</t>
  </si>
  <si>
    <t>council@edwardriver.nsw.gov.au</t>
  </si>
  <si>
    <t>http://www.edwardriver.nsw.gov.au</t>
  </si>
  <si>
    <t>90 407 359 958</t>
  </si>
  <si>
    <t>Eurobodalla Shire Council</t>
  </si>
  <si>
    <t>PO Box 99</t>
  </si>
  <si>
    <t>MORUYA</t>
  </si>
  <si>
    <t>Vulcan Street</t>
  </si>
  <si>
    <t>Moruya</t>
  </si>
  <si>
    <t>02 4474 1000</t>
  </si>
  <si>
    <t>02 4474 1234</t>
  </si>
  <si>
    <t>4873 Moruya</t>
  </si>
  <si>
    <t>Catherine</t>
  </si>
  <si>
    <t>Dale</t>
  </si>
  <si>
    <t>Liz</t>
  </si>
  <si>
    <t>Innes</t>
  </si>
  <si>
    <t>council@esc.nsw.gov.au</t>
  </si>
  <si>
    <t>http://www.esc.nsw.gov.au</t>
  </si>
  <si>
    <t>47 504 455 945</t>
  </si>
  <si>
    <t>Fairfield City Council</t>
  </si>
  <si>
    <t>FAIRFIELD</t>
  </si>
  <si>
    <t>86 Avoca Road</t>
  </si>
  <si>
    <t>Wakeley</t>
  </si>
  <si>
    <t>02 9725 0222</t>
  </si>
  <si>
    <t>02 9725 4249</t>
  </si>
  <si>
    <t>Alan</t>
  </si>
  <si>
    <t>Young</t>
  </si>
  <si>
    <t>Carbone</t>
  </si>
  <si>
    <t>mail@fairfieldcity.nsw.gov.au</t>
  </si>
  <si>
    <t>http://www.fairfieldcity.nsw.gov.au</t>
  </si>
  <si>
    <t>83 140 439 239</t>
  </si>
  <si>
    <t>Federation Council</t>
  </si>
  <si>
    <t>PO Box 77</t>
  </si>
  <si>
    <t>COROWA</t>
  </si>
  <si>
    <t>100 Edward Street</t>
  </si>
  <si>
    <t>Corowa</t>
  </si>
  <si>
    <t>02 6033 8999</t>
  </si>
  <si>
    <t>02 6033 3317</t>
  </si>
  <si>
    <t>Adrian</t>
  </si>
  <si>
    <t>Butler</t>
  </si>
  <si>
    <t>Patrick</t>
  </si>
  <si>
    <t>council@federationcouncil.nsw.gov.au</t>
  </si>
  <si>
    <t>www.federationcouncil.nsw.gov.au</t>
  </si>
  <si>
    <t>30 762 048 084</t>
  </si>
  <si>
    <t>Forbes Shire Council</t>
  </si>
  <si>
    <t>PO Box 333</t>
  </si>
  <si>
    <t>FORBES</t>
  </si>
  <si>
    <t>2 Court Street</t>
  </si>
  <si>
    <t>Forbes</t>
  </si>
  <si>
    <t>02 6850 2300</t>
  </si>
  <si>
    <t>02 6850 2399</t>
  </si>
  <si>
    <t>Loane</t>
  </si>
  <si>
    <t>Phyllis</t>
  </si>
  <si>
    <t>Miller</t>
  </si>
  <si>
    <t>forbes@forbes.nsw.gov.au</t>
  </si>
  <si>
    <t>http://www.forbes.nsw.gov.au</t>
  </si>
  <si>
    <t>86 023 614 567</t>
  </si>
  <si>
    <t>Georges River Council</t>
  </si>
  <si>
    <t>PO Box 205</t>
  </si>
  <si>
    <t>HURSTVILLE BC</t>
  </si>
  <si>
    <t>Georges River Civic Centre</t>
  </si>
  <si>
    <t>Cnr MacMahon and Dora Streets</t>
  </si>
  <si>
    <t>Hurstville</t>
  </si>
  <si>
    <t>02 9330 6400</t>
  </si>
  <si>
    <t>Gail</t>
  </si>
  <si>
    <t>Connolly</t>
  </si>
  <si>
    <t>Greene</t>
  </si>
  <si>
    <t>Dip Tech BEd</t>
  </si>
  <si>
    <t>mail@georgesriver.nsw.gov.au</t>
  </si>
  <si>
    <t>http://www.georgesriver.nsw.gov.au</t>
  </si>
  <si>
    <t>57 789 014 855</t>
  </si>
  <si>
    <t>Gilgandra Shire Council</t>
  </si>
  <si>
    <t>PO Box 23</t>
  </si>
  <si>
    <t>GILGANDRA</t>
  </si>
  <si>
    <t>Warren Road</t>
  </si>
  <si>
    <t>Gilgandra</t>
  </si>
  <si>
    <t>02 6817 8800</t>
  </si>
  <si>
    <t>02 6847 2521</t>
  </si>
  <si>
    <t>Neeves</t>
  </si>
  <si>
    <t>Doug</t>
  </si>
  <si>
    <t>Batten</t>
  </si>
  <si>
    <t>council@gilgandra.nsw.gov.au</t>
  </si>
  <si>
    <t>http://www.gilgandra.nsw.gov.au</t>
  </si>
  <si>
    <t>47 979 060 715</t>
  </si>
  <si>
    <t>Glen Innes Severn Council</t>
  </si>
  <si>
    <t>PO Box 61</t>
  </si>
  <si>
    <t>GLEN INNES</t>
  </si>
  <si>
    <t>265 Grey Street</t>
  </si>
  <si>
    <t>Glen Innes</t>
  </si>
  <si>
    <t>02 6730 2300</t>
  </si>
  <si>
    <t>02 6732 3764</t>
  </si>
  <si>
    <t>Craig</t>
  </si>
  <si>
    <t>Bennett</t>
  </si>
  <si>
    <t>Carol</t>
  </si>
  <si>
    <t>Sparks</t>
  </si>
  <si>
    <t>council@gisc.nsw.gov.au</t>
  </si>
  <si>
    <t>http://www.gisc.nsw.gov.au</t>
  </si>
  <si>
    <t>81 365 002 718</t>
  </si>
  <si>
    <t>Goulburn Mulwaree Council</t>
  </si>
  <si>
    <t>Locked Bag 22</t>
  </si>
  <si>
    <t>GOULBURN</t>
  </si>
  <si>
    <t>184-194 Bourke Street</t>
  </si>
  <si>
    <t>02 4823 4444</t>
  </si>
  <si>
    <t>02 4823 4456</t>
  </si>
  <si>
    <t>Warwick</t>
  </si>
  <si>
    <t>Kirk</t>
  </si>
  <si>
    <t>council@goulburn.nsw.gov.au</t>
  </si>
  <si>
    <t>http://www.goulburn.nsw.gov.au</t>
  </si>
  <si>
    <t xml:space="preserve">84 049 849 319 </t>
  </si>
  <si>
    <t>Greater Hume Shire Council</t>
  </si>
  <si>
    <t>HOLBROOK</t>
  </si>
  <si>
    <t>39 Young Street</t>
  </si>
  <si>
    <t>Holbrook</t>
  </si>
  <si>
    <t>02 6036 0100</t>
  </si>
  <si>
    <t>02 6036 2683</t>
  </si>
  <si>
    <t>Steven</t>
  </si>
  <si>
    <t>Pinnuck</t>
  </si>
  <si>
    <t>Heather</t>
  </si>
  <si>
    <t>Wilton</t>
  </si>
  <si>
    <t>mail@greaterhume.nsw.gov.au</t>
  </si>
  <si>
    <t>http://www.greaterhume.nsw.gov.au</t>
  </si>
  <si>
    <t>44 970 341 154</t>
  </si>
  <si>
    <t>Griffith City Council</t>
  </si>
  <si>
    <t>PO Box 485</t>
  </si>
  <si>
    <t>GRIFFITH</t>
  </si>
  <si>
    <t>1 Benerembah Street</t>
  </si>
  <si>
    <t>Griffith</t>
  </si>
  <si>
    <t>02 6962 8100</t>
  </si>
  <si>
    <t>02 6962 7161</t>
  </si>
  <si>
    <t>Brett</t>
  </si>
  <si>
    <t>Stonestreet</t>
  </si>
  <si>
    <t>Dal Broi</t>
  </si>
  <si>
    <t>admin@griffith.nsw.gov.au</t>
  </si>
  <si>
    <t>http://www.griffith.nsw.gov.au</t>
  </si>
  <si>
    <t>81 274 100 792</t>
  </si>
  <si>
    <t>Gunnedah Shire Council</t>
  </si>
  <si>
    <t>GUNNEDAH</t>
  </si>
  <si>
    <t>63 Elgin Street</t>
  </si>
  <si>
    <t>Gunnedah</t>
  </si>
  <si>
    <t>02 6740 2100</t>
  </si>
  <si>
    <t>02 6740 2119</t>
  </si>
  <si>
    <t>Eric</t>
  </si>
  <si>
    <t>Groth</t>
  </si>
  <si>
    <t>Jamie</t>
  </si>
  <si>
    <t>Chaffey</t>
  </si>
  <si>
    <t>council@infogunnedah.com.au</t>
  </si>
  <si>
    <t>http://www.gunnedah.nsw.gov.au</t>
  </si>
  <si>
    <t>80 183 655 793</t>
  </si>
  <si>
    <t>Gwydir Shire Council</t>
  </si>
  <si>
    <t>Locked Bag 5</t>
  </si>
  <si>
    <t>BINGARA</t>
  </si>
  <si>
    <t>33 Maitland Street</t>
  </si>
  <si>
    <t>Bingara</t>
  </si>
  <si>
    <t>02 6724 2000</t>
  </si>
  <si>
    <t>02 6724 1771</t>
  </si>
  <si>
    <t>Max</t>
  </si>
  <si>
    <t>Eastcott</t>
  </si>
  <si>
    <t>Coulton</t>
  </si>
  <si>
    <t>mail@gwydir.nsw.gov.au</t>
  </si>
  <si>
    <t>http://www.gwydirshire.com</t>
  </si>
  <si>
    <t>11 636 419 850</t>
  </si>
  <si>
    <t>Hawkesbury City Council</t>
  </si>
  <si>
    <t>PO Box 146</t>
  </si>
  <si>
    <t>WINDSOR</t>
  </si>
  <si>
    <t>366 George Street</t>
  </si>
  <si>
    <t>Windsor</t>
  </si>
  <si>
    <t>02 4560 4444</t>
  </si>
  <si>
    <t>02 4587 7740</t>
  </si>
  <si>
    <t>8601 Windsor</t>
  </si>
  <si>
    <t>Richardson</t>
  </si>
  <si>
    <t>Conolly</t>
  </si>
  <si>
    <t>council@hawkesbury.nsw.gov.au</t>
  </si>
  <si>
    <t>http://www.hawkesbury.nsw.gov.au</t>
  </si>
  <si>
    <t>54 659 038 834</t>
  </si>
  <si>
    <t>Hay Shire Council</t>
  </si>
  <si>
    <t>PO Box 141</t>
  </si>
  <si>
    <t>HAY</t>
  </si>
  <si>
    <t>134 Lachlan Street</t>
  </si>
  <si>
    <t>Hay</t>
  </si>
  <si>
    <t>02 6990 1100</t>
  </si>
  <si>
    <t>02 6993 1288</t>
  </si>
  <si>
    <t>Webb</t>
  </si>
  <si>
    <t>Jenny</t>
  </si>
  <si>
    <t>Dwyer</t>
  </si>
  <si>
    <t>mail@hay.nsw.gov.au</t>
  </si>
  <si>
    <t>http://www.hay.nsw.gov.au</t>
  </si>
  <si>
    <t>84 075 604 155</t>
  </si>
  <si>
    <t>Hilltops Council</t>
  </si>
  <si>
    <t>YOUNG</t>
  </si>
  <si>
    <t>6-9 Market Street</t>
  </si>
  <si>
    <t>02 6380 1200</t>
  </si>
  <si>
    <t>02 6390 1299</t>
  </si>
  <si>
    <t>O'Reilly</t>
  </si>
  <si>
    <t>Ingram</t>
  </si>
  <si>
    <t>mail@hilltops.nsw.gov.au</t>
  </si>
  <si>
    <t>http://www.hilltops.nsw.gov.au</t>
  </si>
  <si>
    <t>33 984 256 429</t>
  </si>
  <si>
    <t>The Council of the Shire of Hornsby</t>
  </si>
  <si>
    <t>PO Box 37</t>
  </si>
  <si>
    <t>HORNSBY</t>
  </si>
  <si>
    <t>296 Peats Ferry Road</t>
  </si>
  <si>
    <t>Hornsby</t>
  </si>
  <si>
    <t>02 9847 6666</t>
  </si>
  <si>
    <t>02 9847 6999</t>
  </si>
  <si>
    <t>9655 Hornsby</t>
  </si>
  <si>
    <t>Head</t>
  </si>
  <si>
    <t>Ruddock</t>
  </si>
  <si>
    <t>AO</t>
  </si>
  <si>
    <t>hsc@hornsby.nsw.gov.au</t>
  </si>
  <si>
    <t>http://www.hornsby.nsw.gov.au</t>
  </si>
  <si>
    <t>20 706 996 972</t>
  </si>
  <si>
    <t>The Council of the Municipality of Hunters Hill</t>
  </si>
  <si>
    <t>HUNTERS HILL</t>
  </si>
  <si>
    <t>Town Hall</t>
  </si>
  <si>
    <t>22 Alexandra Street</t>
  </si>
  <si>
    <t>Hunters Hill</t>
  </si>
  <si>
    <t>02 9879 9400</t>
  </si>
  <si>
    <t>02 9809 7338</t>
  </si>
  <si>
    <t>Nick</t>
  </si>
  <si>
    <t>Tobin</t>
  </si>
  <si>
    <t>customerservice@huntershill.nsw.gov.au</t>
  </si>
  <si>
    <t>http://www.huntershill.nsw.gov.au</t>
  </si>
  <si>
    <t>75 570 316 011</t>
  </si>
  <si>
    <t>Inner West Council</t>
  </si>
  <si>
    <t>PO Box 14</t>
  </si>
  <si>
    <t>PETERSHAM</t>
  </si>
  <si>
    <t xml:space="preserve">NSW </t>
  </si>
  <si>
    <t>260 Liverpool Road</t>
  </si>
  <si>
    <t>Ashfield</t>
  </si>
  <si>
    <t>02 9392 5000</t>
  </si>
  <si>
    <t>02 9392 5911</t>
  </si>
  <si>
    <t>Gainsford</t>
  </si>
  <si>
    <t>Rochelle</t>
  </si>
  <si>
    <t>Porteous</t>
  </si>
  <si>
    <t>council@innerwest.nsw.gov.au</t>
  </si>
  <si>
    <t>http://www.innerwest.nsw.gov.au</t>
  </si>
  <si>
    <t>19 488 017 987</t>
  </si>
  <si>
    <t>Inverell Shire Council</t>
  </si>
  <si>
    <t>PO Box 138</t>
  </si>
  <si>
    <t>INVERELL</t>
  </si>
  <si>
    <t>144 Otho Street</t>
  </si>
  <si>
    <t>Inverell</t>
  </si>
  <si>
    <t>02 6728 8288</t>
  </si>
  <si>
    <t>02 6728 8277</t>
  </si>
  <si>
    <t>6159 Inverell</t>
  </si>
  <si>
    <t xml:space="preserve">Henry </t>
  </si>
  <si>
    <t>Harmon</t>
  </si>
  <si>
    <t>council@inverell.nsw.gov.au</t>
  </si>
  <si>
    <t>http://www.inverell.nsw.gov.au</t>
  </si>
  <si>
    <t>72 695 204 530</t>
  </si>
  <si>
    <t>Junee Shire Council</t>
  </si>
  <si>
    <t>PO Box 93</t>
  </si>
  <si>
    <t>JUNEE</t>
  </si>
  <si>
    <t>29 Belmore Street</t>
  </si>
  <si>
    <t>Junee</t>
  </si>
  <si>
    <t>02 6924 8100</t>
  </si>
  <si>
    <t>02 6924 2497</t>
  </si>
  <si>
    <t>Davis</t>
  </si>
  <si>
    <t>Neil</t>
  </si>
  <si>
    <t>customerserviceteam@junee.nsw.gov.au</t>
  </si>
  <si>
    <t>http://www.junee.nsw.gov.au</t>
  </si>
  <si>
    <t>62 621 799 578</t>
  </si>
  <si>
    <t>Kempsey Shire Council</t>
  </si>
  <si>
    <t>PO Box 3078</t>
  </si>
  <si>
    <t>WEST KEMPSEY</t>
  </si>
  <si>
    <t>22 Tozer Street</t>
  </si>
  <si>
    <t>West Kempsey</t>
  </si>
  <si>
    <t>02 6566 3200</t>
  </si>
  <si>
    <t>02 6566 3205</t>
  </si>
  <si>
    <t>Milburn</t>
  </si>
  <si>
    <t>Campbell</t>
  </si>
  <si>
    <t>ksc@kempsey.nsw.gov.au</t>
  </si>
  <si>
    <t>http://www.kempsey.nsw.gov.au</t>
  </si>
  <si>
    <t>70 705 618 663</t>
  </si>
  <si>
    <t>The Council of the Municipality of Kiama</t>
  </si>
  <si>
    <t>PO Box 75</t>
  </si>
  <si>
    <t>KIAMA</t>
  </si>
  <si>
    <t>11 Manning St</t>
  </si>
  <si>
    <t>Kiama</t>
  </si>
  <si>
    <t>02 4232 0444</t>
  </si>
  <si>
    <t>02 4232 0555</t>
  </si>
  <si>
    <t>Jane</t>
  </si>
  <si>
    <t>Stroud</t>
  </si>
  <si>
    <t>Honey</t>
  </si>
  <si>
    <t>council@kiama.nsw.gov.au</t>
  </si>
  <si>
    <t>http://www.kiama.nsw.gov.au</t>
  </si>
  <si>
    <t>22 379 679 108</t>
  </si>
  <si>
    <t>Ku-ring-gai Council</t>
  </si>
  <si>
    <t>Locked Bag 1006</t>
  </si>
  <si>
    <t>GORDON</t>
  </si>
  <si>
    <t>818 Pacific Highway</t>
  </si>
  <si>
    <t>Gordon</t>
  </si>
  <si>
    <t>02 9424 0000</t>
  </si>
  <si>
    <t>02 9424 0001</t>
  </si>
  <si>
    <t>8703 Gordon</t>
  </si>
  <si>
    <t>McKee</t>
  </si>
  <si>
    <t>Cedric</t>
  </si>
  <si>
    <t>Spencer</t>
  </si>
  <si>
    <t>kmc@kmc.nsw.gov.au</t>
  </si>
  <si>
    <t>http://www.kmc.nsw.gov.au</t>
  </si>
  <si>
    <t>86 408 856 411</t>
  </si>
  <si>
    <t>Kyogle Council</t>
  </si>
  <si>
    <t>PO Box 11</t>
  </si>
  <si>
    <t>KYOGLE</t>
  </si>
  <si>
    <t>1 Stratheden Street</t>
  </si>
  <si>
    <t>Kyogle</t>
  </si>
  <si>
    <t>02 6632 1611</t>
  </si>
  <si>
    <t>02 6632 2228</t>
  </si>
  <si>
    <t>Graham</t>
  </si>
  <si>
    <t>Kennett</t>
  </si>
  <si>
    <t>Danielle</t>
  </si>
  <si>
    <t>Mulholland</t>
  </si>
  <si>
    <t>council@kyogle.nsw.gov.au</t>
  </si>
  <si>
    <t>http://www.kyogle.nsw.gov.au</t>
  </si>
  <si>
    <t>15 726 771 237</t>
  </si>
  <si>
    <t>Lachlan Shire Council</t>
  </si>
  <si>
    <t>PO Box 216</t>
  </si>
  <si>
    <t>CONDOBOLIN</t>
  </si>
  <si>
    <t>58-64 Molong Street</t>
  </si>
  <si>
    <t>Condobolin</t>
  </si>
  <si>
    <t>02 6895 1900</t>
  </si>
  <si>
    <t>02 6895 3478</t>
  </si>
  <si>
    <t>Tory</t>
  </si>
  <si>
    <t>Medcalf</t>
  </si>
  <si>
    <t>council@lachlan.nsw.gov.au</t>
  </si>
  <si>
    <t>http://www.lachlan.nsw.gov.au</t>
  </si>
  <si>
    <t>82 815 250 829</t>
  </si>
  <si>
    <t>Lake Macquarie City Council</t>
  </si>
  <si>
    <t>Box 1906</t>
  </si>
  <si>
    <t>HUNTER REG MAIL CENTRE</t>
  </si>
  <si>
    <t>126 - 138 Main Road</t>
  </si>
  <si>
    <t>Speers Point</t>
  </si>
  <si>
    <t>02 4921 0333</t>
  </si>
  <si>
    <t>02 4958 7257</t>
  </si>
  <si>
    <t>7869 Newcastle</t>
  </si>
  <si>
    <t>Morven</t>
  </si>
  <si>
    <t>Cameron</t>
  </si>
  <si>
    <t>Kay</t>
  </si>
  <si>
    <t>Fraser</t>
  </si>
  <si>
    <t>council@lakemac.nsw.gov.au</t>
  </si>
  <si>
    <t>http://www.lakemac.com.au</t>
  </si>
  <si>
    <t>81 065 027 868</t>
  </si>
  <si>
    <t>Lane Cove Municipal Council</t>
  </si>
  <si>
    <t>LANE COVE</t>
  </si>
  <si>
    <t>48 Longueville Road</t>
  </si>
  <si>
    <t>Lane Cove</t>
  </si>
  <si>
    <t>02 9911 3555</t>
  </si>
  <si>
    <t>02 9911 3600</t>
  </si>
  <si>
    <t>Wrightson</t>
  </si>
  <si>
    <t>Pam</t>
  </si>
  <si>
    <t>Palmer</t>
  </si>
  <si>
    <t>service@lanecove.nsw.gov.au</t>
  </si>
  <si>
    <t>http://www.lanecove.nsw.gov.au</t>
  </si>
  <si>
    <t>42 062 211 626</t>
  </si>
  <si>
    <t>Leeton Shire Council</t>
  </si>
  <si>
    <t>23-25 Chelmsford Place</t>
  </si>
  <si>
    <t>LEETON</t>
  </si>
  <si>
    <t>Leeton</t>
  </si>
  <si>
    <t>02 6953 0911</t>
  </si>
  <si>
    <t>02 6953 0977</t>
  </si>
  <si>
    <t>Jacqueline</t>
  </si>
  <si>
    <t>Kruger</t>
  </si>
  <si>
    <t>Maytom</t>
  </si>
  <si>
    <t>council@leeton.nsw.gov.au</t>
  </si>
  <si>
    <t>http://www.leeton.nsw.gov.au</t>
  </si>
  <si>
    <t>59 217 957 665</t>
  </si>
  <si>
    <t>Lismore City Council</t>
  </si>
  <si>
    <t>PO Box 23A</t>
  </si>
  <si>
    <t>LISMORE</t>
  </si>
  <si>
    <t>43 Oliver Avenue</t>
  </si>
  <si>
    <t>Goonellabah</t>
  </si>
  <si>
    <t>02 6625 0500</t>
  </si>
  <si>
    <t>7761 Lismore</t>
  </si>
  <si>
    <t>Michael</t>
  </si>
  <si>
    <t>Donnelly</t>
  </si>
  <si>
    <t>Vanessa</t>
  </si>
  <si>
    <t>Grindon-Ekins</t>
  </si>
  <si>
    <t>council@lismore.nsw.gov.au</t>
  </si>
  <si>
    <t>http://www.lismore.nsw.gov.au</t>
  </si>
  <si>
    <t>60 080 932 837</t>
  </si>
  <si>
    <t>City of Lithgow Council</t>
  </si>
  <si>
    <t>PO Box 19</t>
  </si>
  <si>
    <t>LITHGOW</t>
  </si>
  <si>
    <t>180 Mort Street</t>
  </si>
  <si>
    <t>Lithgow</t>
  </si>
  <si>
    <t>02 6354 9999</t>
  </si>
  <si>
    <t>02 6351 4259</t>
  </si>
  <si>
    <t>Thompson</t>
  </si>
  <si>
    <t>council@lithgow.nsw.gov.au</t>
  </si>
  <si>
    <t>http://www.council.lithgow.com</t>
  </si>
  <si>
    <t>59 986 092 492</t>
  </si>
  <si>
    <t>Liverpool City Council</t>
  </si>
  <si>
    <t>Locked Bag 7064</t>
  </si>
  <si>
    <t>LIVERPOOL BC</t>
  </si>
  <si>
    <t>Ground Floor</t>
  </si>
  <si>
    <t>33 Moore Street</t>
  </si>
  <si>
    <t>Liverpool</t>
  </si>
  <si>
    <t>1300 362 170</t>
  </si>
  <si>
    <t>02 9821 9333</t>
  </si>
  <si>
    <t>5030 Liverpool</t>
  </si>
  <si>
    <t>Eddie</t>
  </si>
  <si>
    <t>Wendy</t>
  </si>
  <si>
    <t>Waller</t>
  </si>
  <si>
    <t>lcc@liverpool.nsw.gov.au</t>
  </si>
  <si>
    <t>http://www.liverpool.nsw.gov.au</t>
  </si>
  <si>
    <t>84 181 182 472</t>
  </si>
  <si>
    <t>Liverpool Plains Shire Council</t>
  </si>
  <si>
    <t>PO Box 252</t>
  </si>
  <si>
    <t>QUIRINDI</t>
  </si>
  <si>
    <t>60 Station Street</t>
  </si>
  <si>
    <t>Quirindi</t>
  </si>
  <si>
    <t>02 6746 1755</t>
  </si>
  <si>
    <t>02 6746 3255</t>
  </si>
  <si>
    <t>Joanne</t>
  </si>
  <si>
    <t>Sangster</t>
  </si>
  <si>
    <t>Hawkins</t>
  </si>
  <si>
    <t>council@liverpoolplains.nsw.gov.au</t>
  </si>
  <si>
    <t>http://www.lpsc.nsw.gov.au</t>
  </si>
  <si>
    <t>97 810 717 370</t>
  </si>
  <si>
    <t>Lockhart Shire Council</t>
  </si>
  <si>
    <t>LOCKHART</t>
  </si>
  <si>
    <t>65 Green Street</t>
  </si>
  <si>
    <t>Lockhart</t>
  </si>
  <si>
    <t>02 6920 5305</t>
  </si>
  <si>
    <t>02 6920 5247</t>
  </si>
  <si>
    <t>Veneris</t>
  </si>
  <si>
    <t>Rodger</t>
  </si>
  <si>
    <t>Schirmer</t>
  </si>
  <si>
    <t>mail@lockhart.nsw.gov.au</t>
  </si>
  <si>
    <t>http://www.lockhart.nsw.gov.au</t>
  </si>
  <si>
    <t>82 002 584 082</t>
  </si>
  <si>
    <t>Maitland City Council</t>
  </si>
  <si>
    <t>PO Box 220</t>
  </si>
  <si>
    <t>MAITLAND</t>
  </si>
  <si>
    <t>285-287 High Street</t>
  </si>
  <si>
    <t>Maitland</t>
  </si>
  <si>
    <t>02 4934 9700</t>
  </si>
  <si>
    <t>02 4933 3209</t>
  </si>
  <si>
    <t>21613 Maitland</t>
  </si>
  <si>
    <t>Evans</t>
  </si>
  <si>
    <t>Loretta</t>
  </si>
  <si>
    <t>Baker</t>
  </si>
  <si>
    <t>info@maitland.nsw.gov.au</t>
  </si>
  <si>
    <t>http://www.maitland.nsw.gov.au</t>
  </si>
  <si>
    <t>11 596 310 805</t>
  </si>
  <si>
    <t>Mid-Coast Council</t>
  </si>
  <si>
    <t>PO Box 482</t>
  </si>
  <si>
    <t>TAREE</t>
  </si>
  <si>
    <t>Yalawanyi Ganya, 2 Biripi Way</t>
  </si>
  <si>
    <t>02 6591 7777</t>
  </si>
  <si>
    <t>02 6591 7200</t>
  </si>
  <si>
    <t>Panuccio</t>
  </si>
  <si>
    <t>council@midcoast.nsw.gov.au</t>
  </si>
  <si>
    <t>http://www.midcoast.nsw.gov.au</t>
  </si>
  <si>
    <t>44 961 208 161</t>
  </si>
  <si>
    <t>Mid-Western Regional Council</t>
  </si>
  <si>
    <t>PO Box 156</t>
  </si>
  <si>
    <t>MUDGEE</t>
  </si>
  <si>
    <t>86 Market Street</t>
  </si>
  <si>
    <t>Mudgee</t>
  </si>
  <si>
    <t>1300 765 002</t>
  </si>
  <si>
    <t>02 6378 2815</t>
  </si>
  <si>
    <t>Brad</t>
  </si>
  <si>
    <t>Cam</t>
  </si>
  <si>
    <t>Des</t>
  </si>
  <si>
    <t>Kennedy</t>
  </si>
  <si>
    <t>council@midwestern.nsw.gov.au</t>
  </si>
  <si>
    <t>http://www.midwestern.nsw.gov.au</t>
  </si>
  <si>
    <t>96 149 391 332</t>
  </si>
  <si>
    <t>Moree Plains Shire Council</t>
  </si>
  <si>
    <t>MOREE</t>
  </si>
  <si>
    <t>Level 2, Max Centre</t>
  </si>
  <si>
    <t>30 Heber Street</t>
  </si>
  <si>
    <t>Moree</t>
  </si>
  <si>
    <t>02 6757 3222</t>
  </si>
  <si>
    <t>02 6752 3934</t>
  </si>
  <si>
    <t>Lester</t>
  </si>
  <si>
    <t>Rodgers</t>
  </si>
  <si>
    <t>Katrina</t>
  </si>
  <si>
    <t>Humphries</t>
  </si>
  <si>
    <t>council@mpsc.nsw.gov.au</t>
  </si>
  <si>
    <t>http://www.mpsc.nsw.gov.au</t>
  </si>
  <si>
    <t>46 566 790 582</t>
  </si>
  <si>
    <t>Mosman Municipal Council</t>
  </si>
  <si>
    <t>PO Box 211</t>
  </si>
  <si>
    <t>SPIT JUNCTION</t>
  </si>
  <si>
    <t>573 Military Road</t>
  </si>
  <si>
    <t>02 9978 4000</t>
  </si>
  <si>
    <t>02 9978 4132</t>
  </si>
  <si>
    <t>9301 Mosman</t>
  </si>
  <si>
    <t>Johnson</t>
  </si>
  <si>
    <t>Carolyn</t>
  </si>
  <si>
    <t>Corrigan</t>
  </si>
  <si>
    <t>council@mosman.nsw.gov.au</t>
  </si>
  <si>
    <t>http://www.mosman.nsw.gov.au</t>
  </si>
  <si>
    <t>94 414 022 939</t>
  </si>
  <si>
    <t>Murray River Council</t>
  </si>
  <si>
    <t>PO Box 906</t>
  </si>
  <si>
    <t>MOAMA</t>
  </si>
  <si>
    <t>21-25 Conargo Street</t>
  </si>
  <si>
    <t>Mathoura</t>
  </si>
  <si>
    <t>1300 087 004</t>
  </si>
  <si>
    <t>03 5884 3417</t>
  </si>
  <si>
    <t>Terry</t>
  </si>
  <si>
    <t>Dodds</t>
  </si>
  <si>
    <t>Chris</t>
  </si>
  <si>
    <t>Bilkey</t>
  </si>
  <si>
    <t>admin@murrayriver.nsw.gov.au</t>
  </si>
  <si>
    <t>http://www.murrayriver.nsw.gov.au</t>
  </si>
  <si>
    <t>30 308 161 484</t>
  </si>
  <si>
    <t>Murrumbidgee Council</t>
  </si>
  <si>
    <t>PO Box 96</t>
  </si>
  <si>
    <t>JERILDERIE</t>
  </si>
  <si>
    <t>35 Jerilderie Street</t>
  </si>
  <si>
    <t>Jerilderie</t>
  </si>
  <si>
    <t>1300 676 243</t>
  </si>
  <si>
    <t>03 5886 1701</t>
  </si>
  <si>
    <t>Scarce</t>
  </si>
  <si>
    <t>Ruth</t>
  </si>
  <si>
    <t>McRae</t>
  </si>
  <si>
    <t>mail@murrumbidgee.nsw.gov.au</t>
  </si>
  <si>
    <t>http://www.murrumbidgee.nsw.gov.au</t>
  </si>
  <si>
    <t>53 573 617 925</t>
  </si>
  <si>
    <t>Muswellbrook Shire Council</t>
  </si>
  <si>
    <t>PO Box 122</t>
  </si>
  <si>
    <t>MUSWELLBROOK</t>
  </si>
  <si>
    <t>Administration Centre</t>
  </si>
  <si>
    <t>Campbell's Corner 60-82 Bridge Street</t>
  </si>
  <si>
    <t>Muswellbrook</t>
  </si>
  <si>
    <t>02 6549 3700</t>
  </si>
  <si>
    <t>02 6549 3701</t>
  </si>
  <si>
    <t>Fiona</t>
  </si>
  <si>
    <t>Plesman</t>
  </si>
  <si>
    <t>Rod</t>
  </si>
  <si>
    <t>Scholes</t>
  </si>
  <si>
    <t>council@muswellbrook.nsw.gov.au</t>
  </si>
  <si>
    <t>http://www.muswellbrook.nsw.gov.au</t>
  </si>
  <si>
    <t>86 864 180 944</t>
  </si>
  <si>
    <t>Nambucca Valley Council</t>
  </si>
  <si>
    <t>PO Box 177</t>
  </si>
  <si>
    <t>MACKSVILLE</t>
  </si>
  <si>
    <t>44 Princess Street</t>
  </si>
  <si>
    <t>Macksville</t>
  </si>
  <si>
    <t>02 6568 2555</t>
  </si>
  <si>
    <t>02 6568 2201</t>
  </si>
  <si>
    <t>Coulter</t>
  </si>
  <si>
    <t>Rhonda</t>
  </si>
  <si>
    <t>Hoban</t>
  </si>
  <si>
    <t>council@nambucca.nsw.gov.au</t>
  </si>
  <si>
    <t>http://www.nambucca.nsw.gov.au</t>
  </si>
  <si>
    <t>71 323 535 981</t>
  </si>
  <si>
    <t>Narrabri Shire Council</t>
  </si>
  <si>
    <t>PO Box 261</t>
  </si>
  <si>
    <t>NARRABRI</t>
  </si>
  <si>
    <t>46-48 Maitland Street</t>
  </si>
  <si>
    <t>Narrabri</t>
  </si>
  <si>
    <t>02 6799 6866</t>
  </si>
  <si>
    <t>02 6799 6888</t>
  </si>
  <si>
    <t>Todd</t>
  </si>
  <si>
    <t>council@narrabri.nsw.gov.au</t>
  </si>
  <si>
    <t>http://www.narrabri.nsw.gov.au</t>
  </si>
  <si>
    <t>95 717 801 656</t>
  </si>
  <si>
    <t>Narrandera Shire Council</t>
  </si>
  <si>
    <t>141 East Street</t>
  </si>
  <si>
    <t>NARRANDERA</t>
  </si>
  <si>
    <t>Narrandera</t>
  </si>
  <si>
    <t>02 6959 5510</t>
  </si>
  <si>
    <t>02 6959 1884</t>
  </si>
  <si>
    <t>Cowan</t>
  </si>
  <si>
    <t>Neville</t>
  </si>
  <si>
    <t>Kschenka</t>
  </si>
  <si>
    <t>council@narrandera.nsw.gov.au</t>
  </si>
  <si>
    <t>http://www.narrandera.nsw.gov.au</t>
  </si>
  <si>
    <t>96 547 765 569</t>
  </si>
  <si>
    <t>Narromine Shire Council</t>
  </si>
  <si>
    <t>PO Box 115</t>
  </si>
  <si>
    <t>NARROMINE</t>
  </si>
  <si>
    <t>118 Dandaloo Street</t>
  </si>
  <si>
    <t>Narromine</t>
  </si>
  <si>
    <t>02 6889 9999</t>
  </si>
  <si>
    <t>02 6889 9998</t>
  </si>
  <si>
    <t>Redden</t>
  </si>
  <si>
    <t>Davies</t>
  </si>
  <si>
    <t>mail@narromine.nsw.gov.au</t>
  </si>
  <si>
    <t>http://www.narromine.nsw.gov.au</t>
  </si>
  <si>
    <t>99 352 328 405</t>
  </si>
  <si>
    <t>Newcastle City Council</t>
  </si>
  <si>
    <t>PO Box 489</t>
  </si>
  <si>
    <t>NEWCASTLE</t>
  </si>
  <si>
    <t>12 Stewart Avenue</t>
  </si>
  <si>
    <t>Newcastle</t>
  </si>
  <si>
    <t>02 4974 2000</t>
  </si>
  <si>
    <t>02 4974 2001</t>
  </si>
  <si>
    <t>Bath</t>
  </si>
  <si>
    <t>Nuatali</t>
  </si>
  <si>
    <t>Nelmes</t>
  </si>
  <si>
    <t>mail@ncc.nsw.gov.au</t>
  </si>
  <si>
    <t>http://www.newcastle.nsw.gov.au</t>
  </si>
  <si>
    <t>25 242 068 129</t>
  </si>
  <si>
    <t>North Sydney Council</t>
  </si>
  <si>
    <t>NORTH SYDNEY</t>
  </si>
  <si>
    <t>200 Miller Street</t>
  </si>
  <si>
    <t>North Sydney</t>
  </si>
  <si>
    <t>02 9936 8100</t>
  </si>
  <si>
    <t>02 9936 8177</t>
  </si>
  <si>
    <t>10587 North Sydney</t>
  </si>
  <si>
    <t>Kenneth</t>
  </si>
  <si>
    <t>Gouldthorp</t>
  </si>
  <si>
    <t>Jilly</t>
  </si>
  <si>
    <t>Gibson</t>
  </si>
  <si>
    <t>council@northsydney.nsw.gov.au</t>
  </si>
  <si>
    <t>http://www.northsydney.nsw.gov.au</t>
  </si>
  <si>
    <t>32 353 260 317</t>
  </si>
  <si>
    <t>Northern Beaches Council</t>
  </si>
  <si>
    <t>PO Box 82</t>
  </si>
  <si>
    <t>MANLY</t>
  </si>
  <si>
    <t>725 Pittwater Road</t>
  </si>
  <si>
    <t>Dee Why</t>
  </si>
  <si>
    <t>1300 434 434</t>
  </si>
  <si>
    <t>02 9971 4522</t>
  </si>
  <si>
    <t>Brownlee</t>
  </si>
  <si>
    <t>Regan</t>
  </si>
  <si>
    <t>council@northernbeaches.nsw.gov.au</t>
  </si>
  <si>
    <t>http://www.northernbeaches.nsw.gov.au</t>
  </si>
  <si>
    <t>57 284 295 198</t>
  </si>
  <si>
    <t>Oberon Council</t>
  </si>
  <si>
    <t>PO Box 84</t>
  </si>
  <si>
    <t>OBERON</t>
  </si>
  <si>
    <t>137 Oberon Street</t>
  </si>
  <si>
    <t>Oberon</t>
  </si>
  <si>
    <t>02 6329 8100</t>
  </si>
  <si>
    <t>Gary</t>
  </si>
  <si>
    <t>Kathy</t>
  </si>
  <si>
    <t>Sajowitz</t>
  </si>
  <si>
    <t>council@oberon.nsw.gov.au</t>
  </si>
  <si>
    <t>http://www.oberon.nsw.gov.au</t>
  </si>
  <si>
    <t>13 632 416 736</t>
  </si>
  <si>
    <t>Orange City Council</t>
  </si>
  <si>
    <t>PO Box 35</t>
  </si>
  <si>
    <t>ORANGE</t>
  </si>
  <si>
    <t>135 Byng St</t>
  </si>
  <si>
    <t>Orange</t>
  </si>
  <si>
    <t>02 6393 8000</t>
  </si>
  <si>
    <t>02 6393 8199</t>
  </si>
  <si>
    <t>Waddell</t>
  </si>
  <si>
    <t>Reg</t>
  </si>
  <si>
    <t>Kidd</t>
  </si>
  <si>
    <t>council@orange.nsw.gov.au</t>
  </si>
  <si>
    <t>http://www.orange.nsw.gov.au</t>
  </si>
  <si>
    <t>85 985 402 386</t>
  </si>
  <si>
    <t>Parkes Shire Council</t>
  </si>
  <si>
    <t>PO Box 337</t>
  </si>
  <si>
    <t>PARKES</t>
  </si>
  <si>
    <t>2 Cecile Street</t>
  </si>
  <si>
    <t>Parkes</t>
  </si>
  <si>
    <t>02 6861 2333</t>
  </si>
  <si>
    <t>02 6862 3946</t>
  </si>
  <si>
    <t>Kent</t>
  </si>
  <si>
    <t>Boyd</t>
  </si>
  <si>
    <t>Ken</t>
  </si>
  <si>
    <t>Keith</t>
  </si>
  <si>
    <t>council@parkes.nsw.gov.au</t>
  </si>
  <si>
    <t>http://www.parkes.nsw.gov.au</t>
  </si>
  <si>
    <t>96 299 629 630</t>
  </si>
  <si>
    <t>Council of the City of Parramatta</t>
  </si>
  <si>
    <t>PO Box 32</t>
  </si>
  <si>
    <t>PARRAMATTA</t>
  </si>
  <si>
    <t>126 Church Street</t>
  </si>
  <si>
    <t>Parramatta</t>
  </si>
  <si>
    <t>1300 617 058</t>
  </si>
  <si>
    <t>02 9806 5917</t>
  </si>
  <si>
    <t>Newman</t>
  </si>
  <si>
    <t>Issa</t>
  </si>
  <si>
    <t>council@cityofparramatta.nsw.gov.au</t>
  </si>
  <si>
    <t>http://www.cityofparramatta.nsw.gov.au</t>
  </si>
  <si>
    <t>Penrith City Council</t>
  </si>
  <si>
    <t>PO Box 60</t>
  </si>
  <si>
    <t>PENRITH</t>
  </si>
  <si>
    <t>601 High Street</t>
  </si>
  <si>
    <t>Penrith</t>
  </si>
  <si>
    <t>02 4732 7777</t>
  </si>
  <si>
    <t>02 4732 7958</t>
  </si>
  <si>
    <t>Winn</t>
  </si>
  <si>
    <t>Karen</t>
  </si>
  <si>
    <t>McKeown</t>
  </si>
  <si>
    <t>council@penrith.city</t>
  </si>
  <si>
    <t>http://www.penrithcity.nsw.gov.au</t>
  </si>
  <si>
    <t>43 794 422 563</t>
  </si>
  <si>
    <t>Port Macquarie-Hastings Council</t>
  </si>
  <si>
    <t>PORT MACQUARIE</t>
  </si>
  <si>
    <t>Cnr Lord &amp; Burrawan Streets</t>
  </si>
  <si>
    <t>Port Macquarie</t>
  </si>
  <si>
    <t>02 6581 8111</t>
  </si>
  <si>
    <t>02 6581 8123</t>
  </si>
  <si>
    <t>7415 Port Macquarie</t>
  </si>
  <si>
    <t>Clare</t>
  </si>
  <si>
    <t>Allen</t>
  </si>
  <si>
    <t xml:space="preserve">Peta </t>
  </si>
  <si>
    <t>Pinson</t>
  </si>
  <si>
    <t>council@pmhc.nsw.gov.au</t>
  </si>
  <si>
    <t>http://www.pmhc.nsw.gov.au</t>
  </si>
  <si>
    <t>11 236 901 601</t>
  </si>
  <si>
    <t>Port Stephens Council</t>
  </si>
  <si>
    <t>RAYMOND TERRACE</t>
  </si>
  <si>
    <t>116 Adelaide St (Old Pacific Highway)</t>
  </si>
  <si>
    <t>Raymond Terrace</t>
  </si>
  <si>
    <t>02 4980 0255</t>
  </si>
  <si>
    <t>02 4987 3612</t>
  </si>
  <si>
    <t>21406 Raymond Terrace</t>
  </si>
  <si>
    <t>Wayne</t>
  </si>
  <si>
    <t>Wallis</t>
  </si>
  <si>
    <t>council@portstephens.nsw.gov.au</t>
  </si>
  <si>
    <t>http://www.portstephens.nsw.gov.au</t>
  </si>
  <si>
    <t>16 744 377 876</t>
  </si>
  <si>
    <t>Queanbeyan-Palerang Regional Council</t>
  </si>
  <si>
    <t>PO Box 90</t>
  </si>
  <si>
    <t>QUEANBEYAN</t>
  </si>
  <si>
    <t>256 Crawford Street</t>
  </si>
  <si>
    <t>Queanbeyan</t>
  </si>
  <si>
    <t>1300 735 025</t>
  </si>
  <si>
    <t>02 6285 6666</t>
  </si>
  <si>
    <t>Tegart</t>
  </si>
  <si>
    <t>Tim</t>
  </si>
  <si>
    <t>Overall</t>
  </si>
  <si>
    <t>council@qprc.nsw.gov.au</t>
  </si>
  <si>
    <t>http://www.qprc.nsw.gov.au</t>
  </si>
  <si>
    <t>12 842 195 133</t>
  </si>
  <si>
    <t>Randwick City Council</t>
  </si>
  <si>
    <t>30 Frances Street</t>
  </si>
  <si>
    <t>RANDWICK</t>
  </si>
  <si>
    <t>Randwick</t>
  </si>
  <si>
    <t>1300 722 542</t>
  </si>
  <si>
    <t>02 9319 1510</t>
  </si>
  <si>
    <t>4121 Maroubra Junction</t>
  </si>
  <si>
    <t>Manns</t>
  </si>
  <si>
    <t>Dylan</t>
  </si>
  <si>
    <t>Parker</t>
  </si>
  <si>
    <t>council@randwick.nsw.gov.au</t>
  </si>
  <si>
    <t>http://www.randwick.nsw.gov.au</t>
  </si>
  <si>
    <t>77 362 844 121</t>
  </si>
  <si>
    <t>Richmond Valley Council</t>
  </si>
  <si>
    <t>Locked Bag 10</t>
  </si>
  <si>
    <t>CASINO</t>
  </si>
  <si>
    <t>10 Graham Place</t>
  </si>
  <si>
    <t>Casino</t>
  </si>
  <si>
    <t>02 6660 0300</t>
  </si>
  <si>
    <t>02 6660 1300</t>
  </si>
  <si>
    <t>Vaughan</t>
  </si>
  <si>
    <t>Macdonald</t>
  </si>
  <si>
    <t>Robert</t>
  </si>
  <si>
    <t>Mustow</t>
  </si>
  <si>
    <t>council@richmondvalley.nsw.gov.au</t>
  </si>
  <si>
    <t>http://www.richmondvalley.nsw.gov.au</t>
  </si>
  <si>
    <t>54 145 907 009</t>
  </si>
  <si>
    <t>Council of the City of Ryde</t>
  </si>
  <si>
    <t>Locked Bag 2069</t>
  </si>
  <si>
    <t>NORTH RYDE</t>
  </si>
  <si>
    <t>1 Pope Street</t>
  </si>
  <si>
    <t>Ryde</t>
  </si>
  <si>
    <t>02 9952 8222</t>
  </si>
  <si>
    <t>02 9952 8070</t>
  </si>
  <si>
    <t>Dedes</t>
  </si>
  <si>
    <t>Jerome</t>
  </si>
  <si>
    <t>Laxale</t>
  </si>
  <si>
    <t>cityofryde@ryde.nsw.gov.au</t>
  </si>
  <si>
    <t>http://www.ryde.nsw.gov.au</t>
  </si>
  <si>
    <t>81 621 292 610</t>
  </si>
  <si>
    <t>Shellharbour City Council</t>
  </si>
  <si>
    <t>SHELLHARBOUR CITY CENTRE</t>
  </si>
  <si>
    <t>Shellharbour Civic Centre</t>
  </si>
  <si>
    <t>76 Cygnet Avenue</t>
  </si>
  <si>
    <t>02 4221 6111</t>
  </si>
  <si>
    <t>02 4221 6016</t>
  </si>
  <si>
    <t>26402 Shellharbour Square</t>
  </si>
  <si>
    <t>Carey</t>
  </si>
  <si>
    <t>McIntyre</t>
  </si>
  <si>
    <t>Marianne</t>
  </si>
  <si>
    <t>Saliba</t>
  </si>
  <si>
    <t>council@shellharbour.nsw.gov.au</t>
  </si>
  <si>
    <t>http://www.shellharbour.nsw.gov.au</t>
  </si>
  <si>
    <t>78 392 627 134</t>
  </si>
  <si>
    <t>Shoalhaven City Council</t>
  </si>
  <si>
    <t>NOWRA</t>
  </si>
  <si>
    <t>Bridge Road</t>
  </si>
  <si>
    <t>Nowra</t>
  </si>
  <si>
    <t>02 4429 3111</t>
  </si>
  <si>
    <t>02 4422 1816</t>
  </si>
  <si>
    <t>5323 Nowra</t>
  </si>
  <si>
    <t>Dunshea</t>
  </si>
  <si>
    <t>Amanda</t>
  </si>
  <si>
    <t>Findley</t>
  </si>
  <si>
    <t>council@shoalhaven.nsw.gov.au</t>
  </si>
  <si>
    <t>http://www.shoalhaven.nsw.gov.au</t>
  </si>
  <si>
    <t>59 855 182 344</t>
  </si>
  <si>
    <t>Singleton Council</t>
  </si>
  <si>
    <t>PO Box 314</t>
  </si>
  <si>
    <t>SINGLETON</t>
  </si>
  <si>
    <t>Queen Street</t>
  </si>
  <si>
    <t>Singleton</t>
  </si>
  <si>
    <t>02 6578 7290</t>
  </si>
  <si>
    <t>02 6572 4197</t>
  </si>
  <si>
    <t>Jason</t>
  </si>
  <si>
    <t>Linnane</t>
  </si>
  <si>
    <t>Sue</t>
  </si>
  <si>
    <t>council@singleton.nsw.gov.au</t>
  </si>
  <si>
    <t>http://www.singleton.nsw.gov.au</t>
  </si>
  <si>
    <t>52 877 492 396</t>
  </si>
  <si>
    <t>Snowy Monaro Regional Council</t>
  </si>
  <si>
    <t>PO Box 714</t>
  </si>
  <si>
    <t>COOMA</t>
  </si>
  <si>
    <t>81 Commissioner Street</t>
  </si>
  <si>
    <t>1300 345 345</t>
  </si>
  <si>
    <t>Bascomb</t>
  </si>
  <si>
    <t>Beer</t>
  </si>
  <si>
    <t>council@snowymonaro.nsw.gov.au</t>
  </si>
  <si>
    <t>http://www.snowymonaro.nsw.gov.au</t>
  </si>
  <si>
    <t>72 906 802 034</t>
  </si>
  <si>
    <t>Snowy Valleys Council</t>
  </si>
  <si>
    <t>76 Capper Street</t>
  </si>
  <si>
    <t>TUMUT</t>
  </si>
  <si>
    <t>1300 275 782</t>
  </si>
  <si>
    <t>02 6941 2678</t>
  </si>
  <si>
    <t>Hyde</t>
  </si>
  <si>
    <t>Hayes</t>
  </si>
  <si>
    <t xml:space="preserve"> info@svc.nsw.gov.au</t>
  </si>
  <si>
    <t>http://www.snowyvalleys.nsw.gov.au</t>
  </si>
  <si>
    <t>Strathfield Municipal Council</t>
  </si>
  <si>
    <t>STRATHFIELD</t>
  </si>
  <si>
    <t>65 Homebush Road</t>
  </si>
  <si>
    <t>Strathfield</t>
  </si>
  <si>
    <t>02 9748 9999</t>
  </si>
  <si>
    <t>02 9764 1034</t>
  </si>
  <si>
    <t>Henry</t>
  </si>
  <si>
    <t>Wong</t>
  </si>
  <si>
    <t>Stephanie</t>
  </si>
  <si>
    <t>Kokkolis</t>
  </si>
  <si>
    <t>council@strathfield.nsw.gov.au</t>
  </si>
  <si>
    <t>http://www.strathfield.nsw.gov.au</t>
  </si>
  <si>
    <t>52 719 940 263</t>
  </si>
  <si>
    <t>Sutherland Shire Council</t>
  </si>
  <si>
    <t>Locked Bag 17</t>
  </si>
  <si>
    <t>SUTHERLAND</t>
  </si>
  <si>
    <t>4-20 Eton Street</t>
  </si>
  <si>
    <t>Sutherland</t>
  </si>
  <si>
    <t>02 9710 0333</t>
  </si>
  <si>
    <t>02 9710 0265</t>
  </si>
  <si>
    <t>4511 Sutherland</t>
  </si>
  <si>
    <t>Manjeet</t>
  </si>
  <si>
    <t>Grewal</t>
  </si>
  <si>
    <t>Simpson</t>
  </si>
  <si>
    <t>ssc@ssc.nsw.gov.au</t>
  </si>
  <si>
    <t>http://www.sutherlandshire.nsw.gov.au</t>
  </si>
  <si>
    <t>52 018 204 808</t>
  </si>
  <si>
    <t>Council of the City of Sydney</t>
  </si>
  <si>
    <t>GPO Box 1591</t>
  </si>
  <si>
    <t>SYDNEY</t>
  </si>
  <si>
    <t>456 Kent Street</t>
  </si>
  <si>
    <t>Sydney</t>
  </si>
  <si>
    <t>02 9265 9333</t>
  </si>
  <si>
    <t>02 9265 9222</t>
  </si>
  <si>
    <t>1251 Sydney</t>
  </si>
  <si>
    <t>Monica</t>
  </si>
  <si>
    <t>Barone</t>
  </si>
  <si>
    <t>Clover</t>
  </si>
  <si>
    <t>council@cityofsydney.nsw.gov.au</t>
  </si>
  <si>
    <t>http://www.cityofsydney.nsw.gov.au</t>
  </si>
  <si>
    <t>22 636 550 790</t>
  </si>
  <si>
    <t>Tamworth Regional Council</t>
  </si>
  <si>
    <t>PO Box 555</t>
  </si>
  <si>
    <t>TAMWORTH</t>
  </si>
  <si>
    <t>Ray Walsh House</t>
  </si>
  <si>
    <t>437 Peel Street</t>
  </si>
  <si>
    <t>Tamworth</t>
  </si>
  <si>
    <t>02 6767 5555</t>
  </si>
  <si>
    <t>02 6767 5499</t>
  </si>
  <si>
    <t>6125 Tamworth</t>
  </si>
  <si>
    <t>Colin</t>
  </si>
  <si>
    <t>trc@tamworth.nsw.gov.au</t>
  </si>
  <si>
    <t>http://www.tamworth.nsw.gov.au</t>
  </si>
  <si>
    <t>52 631 074 450</t>
  </si>
  <si>
    <t>Temora Shire Council</t>
  </si>
  <si>
    <t>PO Box 262</t>
  </si>
  <si>
    <t>TEMORA</t>
  </si>
  <si>
    <t>105 Loftus Street</t>
  </si>
  <si>
    <t>Temora</t>
  </si>
  <si>
    <t>02 6980 1100</t>
  </si>
  <si>
    <t>02 6980 1138</t>
  </si>
  <si>
    <t>5994 Temora</t>
  </si>
  <si>
    <t>Lavelle</t>
  </si>
  <si>
    <t>Firman</t>
  </si>
  <si>
    <t>temshire@temora.nsw.gov.au</t>
  </si>
  <si>
    <t>http://www.temora.nsw.gov.au</t>
  </si>
  <si>
    <t>55 048 860 109</t>
  </si>
  <si>
    <t>Tenterfield Shire Council</t>
  </si>
  <si>
    <t>PO Box 214</t>
  </si>
  <si>
    <t>TENTERFIELD</t>
  </si>
  <si>
    <t>247 Rouse Street</t>
  </si>
  <si>
    <t>Tenterfield</t>
  </si>
  <si>
    <t>02 6736 6000</t>
  </si>
  <si>
    <t>02 6736 6005</t>
  </si>
  <si>
    <t>Daryl</t>
  </si>
  <si>
    <t>Buckingham</t>
  </si>
  <si>
    <t>Petty</t>
  </si>
  <si>
    <t>council@tenterfield.nsw.gov.au</t>
  </si>
  <si>
    <t>http://www.tenterfield.nsw.gov.au</t>
  </si>
  <si>
    <t>85 010 810 083</t>
  </si>
  <si>
    <t>The Hills Shire Council</t>
  </si>
  <si>
    <t>PO Box 7064</t>
  </si>
  <si>
    <t>NORWEST</t>
  </si>
  <si>
    <t>3 Columbia Court</t>
  </si>
  <si>
    <t>Norwest</t>
  </si>
  <si>
    <t>02 9843 0555</t>
  </si>
  <si>
    <t>02 9843 0409</t>
  </si>
  <si>
    <t>9966 Norwest</t>
  </si>
  <si>
    <t>Edgar</t>
  </si>
  <si>
    <t>Clr Dr</t>
  </si>
  <si>
    <t>Michelle</t>
  </si>
  <si>
    <t>Byrne</t>
  </si>
  <si>
    <t>council@thehills.nsw.gov.au</t>
  </si>
  <si>
    <t>http://www.thehills.nsw.gov.au</t>
  </si>
  <si>
    <t>25 034 494 656</t>
  </si>
  <si>
    <t>Tweed Shire Council</t>
  </si>
  <si>
    <t>PO Box 816</t>
  </si>
  <si>
    <t>MURWILLUMBAH</t>
  </si>
  <si>
    <t>Civic and Cultural Centre</t>
  </si>
  <si>
    <t>10-14 Tumbulgum Road</t>
  </si>
  <si>
    <t>Murwillumbah</t>
  </si>
  <si>
    <t>02 6670 2400</t>
  </si>
  <si>
    <t>02 6670 2429</t>
  </si>
  <si>
    <t>Troy</t>
  </si>
  <si>
    <t>Green</t>
  </si>
  <si>
    <t>Cherry</t>
  </si>
  <si>
    <t>tsc@tweed.nsw.gov.au</t>
  </si>
  <si>
    <t>http://www.tweed.nsw.gov.au</t>
  </si>
  <si>
    <t>90 178 732 496</t>
  </si>
  <si>
    <t>Upper Hunter Shire Council</t>
  </si>
  <si>
    <t>PO Box 208</t>
  </si>
  <si>
    <t>SCONE</t>
  </si>
  <si>
    <t>135 Liverpool Street</t>
  </si>
  <si>
    <t>Scone</t>
  </si>
  <si>
    <t>02 6540 1100</t>
  </si>
  <si>
    <t>02 6545 2671</t>
  </si>
  <si>
    <t>McDonald</t>
  </si>
  <si>
    <t>Maurice</t>
  </si>
  <si>
    <t>Collison</t>
  </si>
  <si>
    <t>council@upperhunter.nsw.gov.au</t>
  </si>
  <si>
    <t>http://www.upperhunter.nsw.gov.au</t>
  </si>
  <si>
    <t>17 261 839 740</t>
  </si>
  <si>
    <t>Upper Lachlan Shire Council</t>
  </si>
  <si>
    <t>GUNNING</t>
  </si>
  <si>
    <t>44 Spring Street</t>
  </si>
  <si>
    <t>Crookwell</t>
  </si>
  <si>
    <t>02 4830 1000</t>
  </si>
  <si>
    <t>02 4845 1426</t>
  </si>
  <si>
    <t>Colleen</t>
  </si>
  <si>
    <t>Worthy</t>
  </si>
  <si>
    <t>Stafford</t>
  </si>
  <si>
    <t>council@upperlachlan.nsw.gov.au</t>
  </si>
  <si>
    <t>http://www.upperlachlan.nsw.gov.au</t>
  </si>
  <si>
    <t>81 011 241 552</t>
  </si>
  <si>
    <t>Uralla Shire Council</t>
  </si>
  <si>
    <t>PO Box 106</t>
  </si>
  <si>
    <t>URALLA</t>
  </si>
  <si>
    <t>32 Salisbury Street</t>
  </si>
  <si>
    <t>Uralla</t>
  </si>
  <si>
    <t>02 6778 6300</t>
  </si>
  <si>
    <t>02 6778 5073</t>
  </si>
  <si>
    <t>Kate</t>
  </si>
  <si>
    <t>Jessep</t>
  </si>
  <si>
    <t>Pearce</t>
  </si>
  <si>
    <t>council@uralla.nsw.gov.au</t>
  </si>
  <si>
    <t>http://www.uralla.nsw.gov.au</t>
  </si>
  <si>
    <t>55 868 272 018</t>
  </si>
  <si>
    <t>Wagga Wagga City Council</t>
  </si>
  <si>
    <t>WAGGA WAGGA</t>
  </si>
  <si>
    <t>Wagga Wagga Civic Centre</t>
  </si>
  <si>
    <t>243 Baylis Street</t>
  </si>
  <si>
    <t>Wagga Wagga</t>
  </si>
  <si>
    <t>1300 292 442</t>
  </si>
  <si>
    <t>02 6926 9199</t>
  </si>
  <si>
    <t>Conkey</t>
  </si>
  <si>
    <t>Council@wagga.nsw.gov.au</t>
  </si>
  <si>
    <t>http://www.wagga.nsw.gov.au</t>
  </si>
  <si>
    <t>56 044 159 537</t>
  </si>
  <si>
    <t>Walcha Council</t>
  </si>
  <si>
    <t>PO Box 2</t>
  </si>
  <si>
    <t>WALCHA</t>
  </si>
  <si>
    <t>2W Hamilton Street</t>
  </si>
  <si>
    <t>Walcha</t>
  </si>
  <si>
    <t>02 6774 2500</t>
  </si>
  <si>
    <t>02 6777 1181</t>
  </si>
  <si>
    <t>Omundson</t>
  </si>
  <si>
    <t>Noakes</t>
  </si>
  <si>
    <t>council@walcha.nsw.gov.au</t>
  </si>
  <si>
    <t>http://www.walcha.nsw.gov.au</t>
  </si>
  <si>
    <t>24 780 320 847</t>
  </si>
  <si>
    <t>Walgett Shire Council</t>
  </si>
  <si>
    <t>PO Box 31</t>
  </si>
  <si>
    <t>WALGETT</t>
  </si>
  <si>
    <t>77 Fox Street</t>
  </si>
  <si>
    <t>Walgett</t>
  </si>
  <si>
    <t>02 6828 1399</t>
  </si>
  <si>
    <t>02 6828 1608</t>
  </si>
  <si>
    <t>Urquhart</t>
  </si>
  <si>
    <t>Woodcock</t>
  </si>
  <si>
    <t>admin@walgett.nsw.gov.au</t>
  </si>
  <si>
    <t>http://www.walgett.nsw.gov.au</t>
  </si>
  <si>
    <t>88 769 076 385</t>
  </si>
  <si>
    <t>Warren Shire Council</t>
  </si>
  <si>
    <t>PO Box 6</t>
  </si>
  <si>
    <t>WARREN</t>
  </si>
  <si>
    <t>115 Dubbo Street</t>
  </si>
  <si>
    <t>02 6847 6600</t>
  </si>
  <si>
    <t>02 6847 6633</t>
  </si>
  <si>
    <t>Woodman</t>
  </si>
  <si>
    <t>Milton</t>
  </si>
  <si>
    <t>Quigley</t>
  </si>
  <si>
    <t>Council@warren.nsw.gov.au</t>
  </si>
  <si>
    <t>http://www.warren.nsw.gov.au</t>
  </si>
  <si>
    <t>87 198 932 652</t>
  </si>
  <si>
    <t>Warrumbungle Shire Council</t>
  </si>
  <si>
    <t>PO Box 191</t>
  </si>
  <si>
    <t>COONABARABRAN</t>
  </si>
  <si>
    <t>14-22 John Street</t>
  </si>
  <si>
    <t>Coonabarabran</t>
  </si>
  <si>
    <t>02 6849 2000</t>
  </si>
  <si>
    <t>02 6842 1337</t>
  </si>
  <si>
    <t>Roger</t>
  </si>
  <si>
    <t>Bailey</t>
  </si>
  <si>
    <t>Ambrose</t>
  </si>
  <si>
    <t>Doolan</t>
  </si>
  <si>
    <t>info@warrumbungle.nsw.gov.au</t>
  </si>
  <si>
    <t>http://www.warrumbungle.nsw.gov.au</t>
  </si>
  <si>
    <t>63 348 671 239</t>
  </si>
  <si>
    <t>Waverley Council</t>
  </si>
  <si>
    <t>PO Box 9</t>
  </si>
  <si>
    <t>BONDI JUNCTION</t>
  </si>
  <si>
    <t>55 Spring Street</t>
  </si>
  <si>
    <t>Bondi Junction</t>
  </si>
  <si>
    <t>02 9083 8000</t>
  </si>
  <si>
    <t>02 9387 1820</t>
  </si>
  <si>
    <t>12006 Bondi Jn</t>
  </si>
  <si>
    <t>Emily</t>
  </si>
  <si>
    <t>Paula</t>
  </si>
  <si>
    <t>Masselos</t>
  </si>
  <si>
    <t>info@waverley.nsw.gov.au</t>
  </si>
  <si>
    <t>http://www.waverley.nsw.gov.au</t>
  </si>
  <si>
    <t>12 502 583 608</t>
  </si>
  <si>
    <t>Weddin Shire Council</t>
  </si>
  <si>
    <t>GRENFELL</t>
  </si>
  <si>
    <t>Camp Street</t>
  </si>
  <si>
    <t>Grenfell</t>
  </si>
  <si>
    <t>02 6343 1212</t>
  </si>
  <si>
    <t>02 6343 1203</t>
  </si>
  <si>
    <t>Chalmers</t>
  </si>
  <si>
    <t>Liebich</t>
  </si>
  <si>
    <t>mail@weddin.nsw.gov.au</t>
  </si>
  <si>
    <t>http://www.weddin.nsw.gov.au</t>
  </si>
  <si>
    <t>73 819 323 291</t>
  </si>
  <si>
    <t>Wentworth Shire Council</t>
  </si>
  <si>
    <t>WENTWORTH</t>
  </si>
  <si>
    <t>26 - 28 Adelaide Street</t>
  </si>
  <si>
    <t>Wentworth</t>
  </si>
  <si>
    <t>03 5027 5027</t>
  </si>
  <si>
    <t>03 5027 5000</t>
  </si>
  <si>
    <t>Ross</t>
  </si>
  <si>
    <t>Susan</t>
  </si>
  <si>
    <t>Nichols</t>
  </si>
  <si>
    <t>council@wentworth.nsw.gov.au</t>
  </si>
  <si>
    <t>http://www.wentworth.nsw.gov.au</t>
  </si>
  <si>
    <t>96 283 886 815</t>
  </si>
  <si>
    <t>Willoughby City Council</t>
  </si>
  <si>
    <t>CHATSWOOD</t>
  </si>
  <si>
    <t>Administrative Building</t>
  </si>
  <si>
    <t>31-37 Victor Street</t>
  </si>
  <si>
    <t>Chatswood</t>
  </si>
  <si>
    <t>02 9777 1000</t>
  </si>
  <si>
    <t>02 9777 1038</t>
  </si>
  <si>
    <t>Debra</t>
  </si>
  <si>
    <t>Just</t>
  </si>
  <si>
    <t>Giles-Gidney</t>
  </si>
  <si>
    <t>email@willoughby.nsw.gov.au</t>
  </si>
  <si>
    <t>http://www.willoughby.nsw.gov.au</t>
  </si>
  <si>
    <t>47 974 826 099</t>
  </si>
  <si>
    <t>Wingecarribee Shire Council</t>
  </si>
  <si>
    <t>MOSS VALE</t>
  </si>
  <si>
    <t>65 Elizabeth Street</t>
  </si>
  <si>
    <t>Moss Vale</t>
  </si>
  <si>
    <t>02 4868 0888</t>
  </si>
  <si>
    <t>02 4869 1203</t>
  </si>
  <si>
    <t>4961 Bowral</t>
  </si>
  <si>
    <t>Miscamble</t>
  </si>
  <si>
    <t>Duncan</t>
  </si>
  <si>
    <t>Gair</t>
  </si>
  <si>
    <t>mail@wsc.nsw.gov.au</t>
  </si>
  <si>
    <t>http://www.wsc.nsw.gov.au</t>
  </si>
  <si>
    <t>49 546 344 354</t>
  </si>
  <si>
    <t>Wollondilly Shire Council</t>
  </si>
  <si>
    <t>PICTON</t>
  </si>
  <si>
    <t>62-64 Menangle Street</t>
  </si>
  <si>
    <t>Picton</t>
  </si>
  <si>
    <t>02 4677 1100</t>
  </si>
  <si>
    <t>02 4677 2339</t>
  </si>
  <si>
    <t>26052 Picton</t>
  </si>
  <si>
    <t>Ben</t>
  </si>
  <si>
    <t>Taylor</t>
  </si>
  <si>
    <t>Khan</t>
  </si>
  <si>
    <t>council@wollondilly.nsw.gov.au</t>
  </si>
  <si>
    <t>http://www.wollondilly.nsw.gov.au</t>
  </si>
  <si>
    <t>93 723 245 808</t>
  </si>
  <si>
    <t>Wollongong City Council</t>
  </si>
  <si>
    <t>Locked Bag 8821</t>
  </si>
  <si>
    <t>WOLLONGONG DC</t>
  </si>
  <si>
    <t>41 Burelli Street</t>
  </si>
  <si>
    <t>Wollongong</t>
  </si>
  <si>
    <t>02 4227 7111</t>
  </si>
  <si>
    <t>02 4227 7277</t>
  </si>
  <si>
    <t>Doyle</t>
  </si>
  <si>
    <t>Bradbery</t>
  </si>
  <si>
    <t>council@wollongong.nsw.gov.au</t>
  </si>
  <si>
    <t>http://www.wollongong.nsw.gov.au</t>
  </si>
  <si>
    <t>63 139 525 939</t>
  </si>
  <si>
    <t>Woollahra Municipal Council</t>
  </si>
  <si>
    <t>DOUBLE BAY</t>
  </si>
  <si>
    <t>536 New South Head Road</t>
  </si>
  <si>
    <t>Double Bay</t>
  </si>
  <si>
    <t>02 9391 7000</t>
  </si>
  <si>
    <t>02 9391 7044</t>
  </si>
  <si>
    <t>3607 Double Bay</t>
  </si>
  <si>
    <t>Swift-McNair</t>
  </si>
  <si>
    <t>Wynne</t>
  </si>
  <si>
    <t>records@woollahra.nsw.gov.au</t>
  </si>
  <si>
    <t>http://www.woollahra.nsw.gov.au</t>
  </si>
  <si>
    <t>32 218 483 245</t>
  </si>
  <si>
    <t>Yass Valley Council</t>
  </si>
  <si>
    <t>Locked Bag 6</t>
  </si>
  <si>
    <t>YASS</t>
  </si>
  <si>
    <t>206 Comur Street</t>
  </si>
  <si>
    <t>02 6226 1477</t>
  </si>
  <si>
    <t>02 6226 2598</t>
  </si>
  <si>
    <t>Berry</t>
  </si>
  <si>
    <t>Rowena</t>
  </si>
  <si>
    <t>Abbey</t>
  </si>
  <si>
    <t>council@yass.nsw.gov.au</t>
  </si>
  <si>
    <t>http://www.yassvalley.nsw.gov.au</t>
  </si>
  <si>
    <t>50 119 744 650</t>
  </si>
  <si>
    <t>GM_Fullname</t>
  </si>
  <si>
    <t>Major_Fullname</t>
  </si>
  <si>
    <t>No register</t>
  </si>
  <si>
    <t>Notes</t>
  </si>
  <si>
    <t>First DA was 2002</t>
  </si>
  <si>
    <t>Illegal Dog breeding operation found in unoccupied R2 residence in March 2021.</t>
  </si>
  <si>
    <t>In the Coolamon LGA we have one (1) commercial dog breeding facility – 48 Dullah Road Ganmain DA 55/2005. One (1) Boarding Kennel – Doubleday Lane Coolamon – DA 47/2006.</t>
  </si>
  <si>
    <t>Total Councils</t>
  </si>
  <si>
    <t>Percent Responded</t>
  </si>
  <si>
    <t>John Grima 2017 - http://masterview.bathurst.nsw.gov.au/application/ApplicationDetails/010.2017.00000394.001/</t>
  </si>
  <si>
    <t>Letter of support from Mayor</t>
  </si>
  <si>
    <t>Successful DA 2019-2021</t>
  </si>
  <si>
    <t>Unsuccessful DA 2019-2021</t>
  </si>
  <si>
    <t>Total Council Responses</t>
  </si>
  <si>
    <t>5 facilities approved since 2008 (note one of these is the Goulburn Mulwaree Council  Companion Animal Facility)</t>
  </si>
  <si>
    <t>Records for Boarding and breeding facilities were searched and only 2 premises were identified with approvals in 2016/2017. (We have one application currently under assessment for amendments to the existing dog breeding facility approved).</t>
  </si>
  <si>
    <t>However, we do have a large number of ‘backyard breeders’ some on a ‘puppy farm’ scale which do not have approvals. However, as a smaller regional Council we do not have the resources to undertake compliance on all of these and normally advise RSPCA when an issue is raised with Council. We agree that this is a major issue that needs to be addressed and welcome any resources in this regard.</t>
  </si>
  <si>
    <t>None identified</t>
  </si>
  <si>
    <t>Greyhound trainer breeder in 2020</t>
  </si>
  <si>
    <t>Boarding and shelters identified but not breeding</t>
  </si>
  <si>
    <t xml:space="preserve">Council records do not indicate any approved breeding facilities within the LGA. A development application (DA) was lodged last year for a dog breeding facility and received significant public interest following notification. The applicant has since withdrawn this DA. </t>
  </si>
  <si>
    <t>There have been a total of 27 approvals for animal boarding or training establishments for the period dating 1/07/1951 - 23/11/2021. Not just commercial breeding. Examining recent Das since 1980 show no commercial breeding, and 8 animal boarding type Das.</t>
  </si>
  <si>
    <t>Small scale Greyhound training and breeding</t>
  </si>
  <si>
    <t>There is one successful dog breeding facility DA approved on 31 July 2019 at 2255 Hill End Road, Grattai NSW 2850. The application number is DA0251/2019. The number of adult dogs will be maintained at a maximum level of 68 and only 6 litters of puppies (0-8 weeks) are permitted on site at any one time.</t>
  </si>
  <si>
    <t>2021-149 Cattery, 2019-557 French Bulldogs</t>
  </si>
  <si>
    <t>Did not comment on earlier than 2019, but implied 0.</t>
  </si>
  <si>
    <t>Cattery for 12 Cats and a small Dog breeding facility</t>
  </si>
  <si>
    <t>Agrees with concerns over Compoanion Animals Act registry</t>
  </si>
  <si>
    <t>Possibly 3 rather than 2 breeding facilities</t>
  </si>
  <si>
    <t>Adjoins VIC_BORDER</t>
  </si>
  <si>
    <t>Anecdotally 4 boarding facilities but no breeding</t>
  </si>
  <si>
    <t>Correspondence confirms DA is about neighbourhood amenity</t>
  </si>
  <si>
    <t>There is currently one development application that is under assessment for ‘Animal Boarding or Training Establishment and Dwelling House - Alterations &amp; Additions’ that involves a retrospective animal boarding and breeding establishment for dogs. This application is yet to be determined.</t>
  </si>
  <si>
    <t>134 Wangi Rd Toronto (DA1218/2008B) could be a breeding establishment. 1185 Hue Hue Rd Wyee (DA1811/205) is a Greyhound facility so likely breeding. Others noted by council are grooming, pet stores, boarding or similar but do not look to be breeding facilities.</t>
  </si>
  <si>
    <t>Interesting comment…. "We do keep a list off breeders when they pop up with our environmental health team. Our list is currently sitting at 33. My understanding these breeders would also need to be registered with dogs NSW."</t>
  </si>
  <si>
    <t>No statistics available prior to electronic system in 2012</t>
  </si>
  <si>
    <t>There are 22 DAs relevant to "Animal Boarding &amp; Training Establishment" with most not breeding facilities</t>
  </si>
  <si>
    <t>Some home based breeders not requiring approval</t>
  </si>
  <si>
    <t>Replied</t>
  </si>
  <si>
    <t>1 boarding facility approved 2010</t>
  </si>
  <si>
    <t>Total Breeding Facilities with DA</t>
  </si>
  <si>
    <t>Another DA is currently pending</t>
  </si>
  <si>
    <t>Puppy farming unknown in this LGA</t>
  </si>
  <si>
    <t>Not clear if the 2019 DA is for dogs/cats 010.2018.00000950.001</t>
  </si>
  <si>
    <t>I agree that the definition of an “Animal Boarding or Training Establishment” is challenging with respect to distinguishing between commercial uses and hobbyists. Council does not have available records of enquiries from breeders looking to establish a breeding activity which would indicate that most breeders are of the assumption that they do not need Council approval. Further to this, Council would not be aware of breeder activities unless there was a complaint or obvious impact resulting from their activity. If a matter was brought to Council’s attention, Council would then need to determine the nature of the land use and whether consent would be required. (Cameron Collins, Development Assessment Coordinator)</t>
  </si>
  <si>
    <t>We have undertaken reasonable searches of Council’s databases and records management systems and we have been unable to find any records within the scope of your request. Unfortunately Council is unable to assist with your enquiry.</t>
  </si>
  <si>
    <t>All pre2017 and most well prior so hard to confirm if they still operate</t>
  </si>
  <si>
    <t>Unwilling to grant our simple informal GIPA request and furthermore took 4 months to do so</t>
  </si>
  <si>
    <t>Replied they have no issue with backyard breeders and have dealt with restricted breeds fine under current legislation</t>
  </si>
  <si>
    <t>3rd request emailed 30/3/22</t>
  </si>
  <si>
    <t>All NSW Councils</t>
  </si>
  <si>
    <t>Councils Adjoining Victoria</t>
  </si>
  <si>
    <t>Total Councils Adjoining Vic Responses</t>
  </si>
  <si>
    <t>Total Councils Adjoining Vic</t>
  </si>
  <si>
    <t>Replied 5/4/22. One application withdrawn a year or so ago.</t>
  </si>
  <si>
    <t>One DA pending. Replied 17/2/22.</t>
  </si>
  <si>
    <t>Total existing is unknown as may predate requirment for 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</si>
</sst>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sz val="11"/>
      <color theme="1"/>
      <name val="Calibri"/>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8" borderId="8" applyNumberFormat="0" applyFont="0" applyAlignment="0" applyProtection="0"/>
    <xf numFmtId="0" fontId="10" fillId="6" borderId="5" applyNumberFormat="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9" fontId="1" fillId="0" borderId="0" applyFont="0" applyFill="0" applyBorder="0" applyAlignment="0" applyProtection="0"/>
  </cellStyleXfs>
  <cellXfs count="8">
    <xf numFmtId="0" fontId="0" fillId="0" borderId="0" xfId="0"/>
    <xf numFmtId="0" fontId="19" fillId="0" borderId="0" xfId="0" applyFont="1" applyAlignment="1">
      <alignment horizontal="left" vertical="center" indent="1"/>
    </xf>
    <xf numFmtId="0" fontId="0" fillId="0" borderId="0" xfId="0" applyAlignment="1">
      <alignment wrapText="1"/>
    </xf>
    <xf numFmtId="9" fontId="0" fillId="0" borderId="0" xfId="42" applyNumberFormat="1" applyFont="1"/>
    <xf numFmtId="0" fontId="16" fillId="0" borderId="0" xfId="0" applyFont="1"/>
    <xf numFmtId="0" fontId="0" fillId="0" borderId="0" xfId="42" applyNumberFormat="1" applyFont="1"/>
    <xf numFmtId="0" fontId="0" fillId="0" borderId="0" xfId="0" applyAlignment="1">
      <alignment horizontal="left" wrapText="1"/>
    </xf>
    <xf numFmtId="0" fontId="0" fillId="0" borderId="0" xfId="0" applyAlignment="1">
      <alignment horizontal="left"/>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Percent" xfId="42" builtinId="5"/>
    <cellStyle name="Title" xfId="39" builtinId="15" customBuiltin="1"/>
    <cellStyle name="Total" xfId="40" builtinId="25" customBuiltin="1"/>
    <cellStyle name="Warning Text" xfId="41" builtinId="11" customBuiltin="1"/>
  </cellStyles>
  <dxfs count="5">
    <dxf>
      <numFmt numFmtId="0" formatCode="General"/>
    </dxf>
    <dxf>
      <numFmt numFmtId="0" formatCode="General"/>
    </dxf>
    <dxf>
      <numFmt numFmtId="0" formatCode="General"/>
    </dxf>
    <dxf>
      <alignment horizontal="left" textRotation="0" justifyLastLine="0" shrinkToFit="0" readingOrder="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L129" totalsRowShown="0" headerRowDxfId="4">
  <autoFilter ref="A1:AL129" xr:uid="{00000000-0009-0000-0100-000001000000}"/>
  <sortState xmlns:xlrd2="http://schemas.microsoft.com/office/spreadsheetml/2017/richdata2" ref="A2:AL129">
    <sortCondition ref="I1:I129"/>
  </sortState>
  <tableColumns count="38">
    <tableColumn id="1" xr3:uid="{00000000-0010-0000-0000-000001000000}" name="Adjoins VIC_BORDER"/>
    <tableColumn id="35" xr3:uid="{C13D5D36-AD98-46C0-AB74-05EE45898B68}" name="Total Breeding Facilities with DA"/>
    <tableColumn id="34" xr3:uid="{C6B7DE53-5F4A-44B1-91F8-51273CF18635}" name="Successful DA 2019-2021"/>
    <tableColumn id="33" xr3:uid="{F0F3D560-240F-427B-8129-777DBBBB2B02}" name="Unsuccessful DA 2019-2021"/>
    <tableColumn id="36" xr3:uid="{C9DFB673-EF3B-400B-A4F2-7CFAE1DDB366}" name="No register"/>
    <tableColumn id="37" xr3:uid="{6BC06BD1-D870-47C8-9B07-91A8E7B638D2}" name="Notes" dataDxfId="3"/>
    <tableColumn id="38" xr3:uid="{2678DD2C-87DF-4779-9DEF-5374966A603A}" name="Replied" dataDxfId="2">
      <calculatedColumnFormula>NOT(ISBLANK(B2))</calculatedColumnFormula>
    </tableColumn>
    <tableColumn id="2" xr3:uid="{00000000-0010-0000-0000-000002000000}" name="ABS"/>
    <tableColumn id="3" xr3:uid="{00000000-0010-0000-0000-000003000000}" name="ORGNAME"/>
    <tableColumn id="4" xr3:uid="{00000000-0010-0000-0000-000004000000}" name="POSTAL_ADD1"/>
    <tableColumn id="5" xr3:uid="{00000000-0010-0000-0000-000005000000}" name="POSTAL_ADD2"/>
    <tableColumn id="6" xr3:uid="{00000000-0010-0000-0000-000006000000}" name="POSTAL_SUBURB"/>
    <tableColumn id="7" xr3:uid="{00000000-0010-0000-0000-000007000000}" name="POSTAL_STATE"/>
    <tableColumn id="8" xr3:uid="{00000000-0010-0000-0000-000008000000}" name="POSTAL_PCODE"/>
    <tableColumn id="9" xr3:uid="{00000000-0010-0000-0000-000009000000}" name="STREET_ADD1"/>
    <tableColumn id="10" xr3:uid="{00000000-0010-0000-0000-00000A000000}" name="STREET_ADD2"/>
    <tableColumn id="11" xr3:uid="{00000000-0010-0000-0000-00000B000000}" name="STREET_SUBURB"/>
    <tableColumn id="12" xr3:uid="{00000000-0010-0000-0000-00000C000000}" name="STREET_STATE"/>
    <tableColumn id="13" xr3:uid="{00000000-0010-0000-0000-00000D000000}" name="STREET_PCODE"/>
    <tableColumn id="14" xr3:uid="{00000000-0010-0000-0000-00000E000000}" name="PHONE"/>
    <tableColumn id="15" xr3:uid="{00000000-0010-0000-0000-00000F000000}" name="FAX"/>
    <tableColumn id="16" xr3:uid="{00000000-0010-0000-0000-000010000000}" name="DX"/>
    <tableColumn id="17" xr3:uid="{00000000-0010-0000-0000-000011000000}" name="GM_SAL"/>
    <tableColumn id="18" xr3:uid="{00000000-0010-0000-0000-000012000000}" name="GM_FIRST"/>
    <tableColumn id="19" xr3:uid="{00000000-0010-0000-0000-000013000000}" name="GM_LAST"/>
    <tableColumn id="20" xr3:uid="{00000000-0010-0000-0000-000014000000}" name="GM_AWARD"/>
    <tableColumn id="31" xr3:uid="{F9DAAB15-717D-4728-B746-9D15C0658013}" name="GM_Fullname" dataDxfId="1">
      <calculatedColumnFormula>IF(ISNONTEXT(Y2),"",W2 &amp; " " &amp; X2 &amp; " " &amp; Y2 &amp; " (General Manager)")</calculatedColumnFormula>
    </tableColumn>
    <tableColumn id="21" xr3:uid="{00000000-0010-0000-0000-000015000000}" name="MAYOR_SAL"/>
    <tableColumn id="22" xr3:uid="{00000000-0010-0000-0000-000016000000}" name="MAYOR_FIRST"/>
    <tableColumn id="23" xr3:uid="{00000000-0010-0000-0000-000017000000}" name="MAYOR_LAST"/>
    <tableColumn id="24" xr3:uid="{00000000-0010-0000-0000-000018000000}" name="MAYOR_AWARD"/>
    <tableColumn id="32" xr3:uid="{EEE3789A-0870-473D-9666-D87EB1C6F7E8}" name="Major_Fullname" dataDxfId="0">
      <calculatedColumnFormula>IF(ISNONTEXT(Table1[[#This Row],[MAYOR_LAST]]),"",AB2 &amp; " " &amp; AC2 &amp; " " &amp; AD2 &amp; " (Mayor)")</calculatedColumnFormula>
    </tableColumn>
    <tableColumn id="25" xr3:uid="{00000000-0010-0000-0000-000019000000}" name="EMAIL"/>
    <tableColumn id="26" xr3:uid="{00000000-0010-0000-0000-00001A000000}" name="WEB"/>
    <tableColumn id="27" xr3:uid="{00000000-0010-0000-0000-00001B000000}" name="AREA"/>
    <tableColumn id="28" xr3:uid="{00000000-0010-0000-0000-00001C000000}" name="POPULATION"/>
    <tableColumn id="29" xr3:uid="{00000000-0010-0000-0000-00001D000000}" name="ABN"/>
    <tableColumn id="30" xr3:uid="{00000000-0010-0000-0000-00001E000000}" name="METRO"/>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29"/>
  <sheetViews>
    <sheetView tabSelected="1" topLeftCell="A30" workbookViewId="0">
      <selection activeCell="E31" sqref="E31"/>
    </sheetView>
  </sheetViews>
  <sheetFormatPr defaultColWidth="8.85546875" defaultRowHeight="15" x14ac:dyDescent="0.25"/>
  <cols>
    <col min="1" max="1" width="16.42578125" customWidth="1"/>
    <col min="2" max="3" width="19.5703125" customWidth="1"/>
    <col min="4" max="4" width="16.42578125" customWidth="1"/>
    <col min="5" max="5" width="13" customWidth="1"/>
    <col min="6" max="6" width="33.85546875" style="7" customWidth="1"/>
    <col min="7" max="7" width="10.42578125" customWidth="1"/>
    <col min="8" max="8" width="9.28515625" customWidth="1"/>
    <col min="9" max="9" width="36.85546875" customWidth="1"/>
    <col min="10" max="10" width="26.42578125" bestFit="1" customWidth="1"/>
    <col min="11" max="11" width="16.140625" customWidth="1"/>
    <col min="12" max="12" width="16.85546875" customWidth="1"/>
    <col min="13" max="13" width="34.42578125" bestFit="1" customWidth="1"/>
    <col min="14" max="14" width="35.140625" bestFit="1" customWidth="1"/>
    <col min="15" max="15" width="26.42578125" bestFit="1" customWidth="1"/>
    <col min="16" max="16" width="15.42578125" customWidth="1"/>
    <col min="17" max="17" width="16.28515625" customWidth="1"/>
    <col min="18" max="18" width="12.28515625" bestFit="1" customWidth="1"/>
    <col min="19" max="19" width="11.85546875" bestFit="1" customWidth="1"/>
    <col min="20" max="20" width="24.85546875" bestFit="1" customWidth="1"/>
    <col min="21" max="21" width="10.28515625" customWidth="1"/>
    <col min="22" max="22" width="11.85546875" customWidth="1"/>
    <col min="23" max="23" width="12.42578125" bestFit="1" customWidth="1"/>
    <col min="24" max="24" width="14" customWidth="1"/>
    <col min="25" max="25" width="42.85546875" customWidth="1"/>
    <col min="26" max="26" width="42" customWidth="1"/>
    <col min="27" max="27" width="15.42578125" customWidth="1"/>
    <col min="28" max="28" width="14.85546875" customWidth="1"/>
    <col min="29" max="29" width="17.42578125" customWidth="1"/>
    <col min="30" max="30" width="26.7109375" customWidth="1"/>
    <col min="31" max="31" width="38.7109375" bestFit="1" customWidth="1"/>
    <col min="32" max="32" width="39" bestFit="1" customWidth="1"/>
    <col min="33" max="33" width="7.85546875" customWidth="1"/>
    <col min="34" max="34" width="14.7109375" customWidth="1"/>
    <col min="35" max="35" width="13.85546875" bestFit="1" customWidth="1"/>
    <col min="36" max="36" width="9.42578125" customWidth="1"/>
  </cols>
  <sheetData>
    <row r="1" spans="1:38" s="2" customFormat="1" ht="30" x14ac:dyDescent="0.25">
      <c r="A1" s="2" t="s">
        <v>1732</v>
      </c>
      <c r="B1" s="2" t="s">
        <v>1743</v>
      </c>
      <c r="C1" s="2" t="s">
        <v>1714</v>
      </c>
      <c r="D1" s="2" t="s">
        <v>1715</v>
      </c>
      <c r="E1" s="2" t="s">
        <v>1705</v>
      </c>
      <c r="F1" s="6" t="s">
        <v>1706</v>
      </c>
      <c r="G1" s="2" t="s">
        <v>1741</v>
      </c>
      <c r="H1" s="2" t="s">
        <v>0</v>
      </c>
      <c r="I1" s="2" t="s">
        <v>1</v>
      </c>
      <c r="J1" s="2" t="s">
        <v>2</v>
      </c>
      <c r="K1" s="2" t="s">
        <v>3</v>
      </c>
      <c r="L1" s="2" t="s">
        <v>4</v>
      </c>
      <c r="M1" s="2" t="s">
        <v>5</v>
      </c>
      <c r="N1" s="2" t="s">
        <v>6</v>
      </c>
      <c r="O1" s="2" t="s">
        <v>7</v>
      </c>
      <c r="P1" s="2" t="s">
        <v>8</v>
      </c>
      <c r="Q1" s="2" t="s">
        <v>9</v>
      </c>
      <c r="R1" s="2" t="s">
        <v>10</v>
      </c>
      <c r="S1" s="2" t="s">
        <v>11</v>
      </c>
      <c r="T1" s="2" t="s">
        <v>12</v>
      </c>
      <c r="U1" s="2" t="s">
        <v>13</v>
      </c>
      <c r="V1" s="2" t="s">
        <v>14</v>
      </c>
      <c r="W1" s="2" t="s">
        <v>15</v>
      </c>
      <c r="X1" s="2" t="s">
        <v>16</v>
      </c>
      <c r="Y1" s="2" t="s">
        <v>17</v>
      </c>
      <c r="Z1" s="2" t="s">
        <v>18</v>
      </c>
      <c r="AA1" s="2" t="s">
        <v>1703</v>
      </c>
      <c r="AB1" s="2" t="s">
        <v>19</v>
      </c>
      <c r="AC1" s="2" t="s">
        <v>20</v>
      </c>
      <c r="AD1" s="2" t="s">
        <v>21</v>
      </c>
      <c r="AE1" s="2" t="s">
        <v>22</v>
      </c>
      <c r="AF1" s="2" t="s">
        <v>1704</v>
      </c>
      <c r="AG1" s="2" t="s">
        <v>23</v>
      </c>
      <c r="AH1" s="2" t="s">
        <v>24</v>
      </c>
      <c r="AI1" s="2" t="s">
        <v>25</v>
      </c>
      <c r="AJ1" s="2" t="s">
        <v>26</v>
      </c>
      <c r="AK1" s="2" t="s">
        <v>27</v>
      </c>
      <c r="AL1" s="2" t="s">
        <v>28</v>
      </c>
    </row>
    <row r="2" spans="1:38" x14ac:dyDescent="0.25">
      <c r="A2" t="b">
        <v>1</v>
      </c>
      <c r="B2">
        <v>0</v>
      </c>
      <c r="C2">
        <v>0</v>
      </c>
      <c r="D2">
        <v>0</v>
      </c>
      <c r="F2" s="7" t="s">
        <v>1757</v>
      </c>
      <c r="G2" t="b">
        <f t="shared" ref="G2:G33" si="0">NOT(ISBLANK(B2))</f>
        <v>1</v>
      </c>
      <c r="H2">
        <v>10050</v>
      </c>
      <c r="I2" t="s">
        <v>29</v>
      </c>
      <c r="J2" t="s">
        <v>30</v>
      </c>
      <c r="L2" t="s">
        <v>31</v>
      </c>
      <c r="M2" t="s">
        <v>32</v>
      </c>
      <c r="N2">
        <v>2640</v>
      </c>
      <c r="O2" t="s">
        <v>33</v>
      </c>
      <c r="Q2" t="s">
        <v>34</v>
      </c>
      <c r="R2" t="s">
        <v>32</v>
      </c>
      <c r="S2">
        <v>2640</v>
      </c>
      <c r="T2" t="s">
        <v>35</v>
      </c>
      <c r="U2" t="s">
        <v>36</v>
      </c>
      <c r="W2" t="s">
        <v>37</v>
      </c>
      <c r="X2" t="s">
        <v>38</v>
      </c>
      <c r="Y2" t="s">
        <v>39</v>
      </c>
      <c r="AA2" t="str">
        <f t="shared" ref="AA2:AA33" si="1">IF(ISNONTEXT(Y2),"",W2 &amp; " " &amp; X2 &amp; " " &amp; Y2 &amp; " (General Manager)")</f>
        <v>Mr Frank Zaknich (General Manager)</v>
      </c>
      <c r="AB2" t="s">
        <v>40</v>
      </c>
      <c r="AC2" t="s">
        <v>41</v>
      </c>
      <c r="AD2" t="s">
        <v>42</v>
      </c>
      <c r="AF2" t="str">
        <f>IF(ISNONTEXT(Table1[[#This Row],[MAYOR_LAST]]),"",AB2 &amp; " " &amp; AC2 &amp; " " &amp; AD2 &amp; " (Mayor)")</f>
        <v>Clr Kevin Mack (Mayor)</v>
      </c>
      <c r="AG2" t="s">
        <v>43</v>
      </c>
      <c r="AH2" t="s">
        <v>44</v>
      </c>
      <c r="AI2">
        <v>306</v>
      </c>
      <c r="AJ2">
        <v>52949</v>
      </c>
      <c r="AK2" t="s">
        <v>45</v>
      </c>
      <c r="AL2">
        <v>0</v>
      </c>
    </row>
    <row r="3" spans="1:38" x14ac:dyDescent="0.25">
      <c r="B3">
        <v>1</v>
      </c>
      <c r="C3">
        <v>0</v>
      </c>
      <c r="D3">
        <v>0</v>
      </c>
      <c r="G3" t="b">
        <f t="shared" si="0"/>
        <v>1</v>
      </c>
      <c r="H3">
        <v>10180</v>
      </c>
      <c r="I3" t="s">
        <v>46</v>
      </c>
      <c r="J3" t="s">
        <v>47</v>
      </c>
      <c r="L3" t="s">
        <v>48</v>
      </c>
      <c r="M3" t="s">
        <v>32</v>
      </c>
      <c r="N3">
        <v>2350</v>
      </c>
      <c r="O3" t="s">
        <v>49</v>
      </c>
      <c r="Q3" t="s">
        <v>50</v>
      </c>
      <c r="R3" t="s">
        <v>32</v>
      </c>
      <c r="S3">
        <v>2350</v>
      </c>
      <c r="T3" t="s">
        <v>51</v>
      </c>
      <c r="U3" t="s">
        <v>52</v>
      </c>
      <c r="W3" t="s">
        <v>37</v>
      </c>
      <c r="X3" t="s">
        <v>53</v>
      </c>
      <c r="Y3" t="s">
        <v>54</v>
      </c>
      <c r="AA3" t="str">
        <f t="shared" si="1"/>
        <v>Mr James Roncon (General Manager)</v>
      </c>
      <c r="AB3" t="s">
        <v>55</v>
      </c>
      <c r="AC3" t="s">
        <v>56</v>
      </c>
      <c r="AD3" t="s">
        <v>57</v>
      </c>
      <c r="AF3" t="str">
        <f>IF(ISNONTEXT(Table1[[#This Row],[MAYOR_LAST]]),"",AB3 &amp; " " &amp; AC3 &amp; " " &amp; AD3 &amp; " (Mayor)")</f>
        <v>Dr Ian Tiley (Mayor)</v>
      </c>
      <c r="AG3" t="s">
        <v>58</v>
      </c>
      <c r="AH3" t="s">
        <v>59</v>
      </c>
      <c r="AI3">
        <v>8621</v>
      </c>
      <c r="AJ3">
        <v>30594</v>
      </c>
      <c r="AK3" t="s">
        <v>60</v>
      </c>
      <c r="AL3">
        <v>0</v>
      </c>
    </row>
    <row r="4" spans="1:38" x14ac:dyDescent="0.25">
      <c r="B4">
        <v>0</v>
      </c>
      <c r="C4">
        <v>0</v>
      </c>
      <c r="D4">
        <v>0</v>
      </c>
      <c r="F4" s="7" t="s">
        <v>1738</v>
      </c>
      <c r="G4" t="b">
        <f t="shared" si="0"/>
        <v>1</v>
      </c>
      <c r="H4">
        <v>10250</v>
      </c>
      <c r="I4" t="s">
        <v>61</v>
      </c>
      <c r="J4" t="s">
        <v>62</v>
      </c>
      <c r="L4" t="s">
        <v>63</v>
      </c>
      <c r="M4" t="s">
        <v>32</v>
      </c>
      <c r="N4">
        <v>2478</v>
      </c>
      <c r="O4" t="s">
        <v>64</v>
      </c>
      <c r="Q4" t="s">
        <v>65</v>
      </c>
      <c r="R4" t="s">
        <v>32</v>
      </c>
      <c r="S4">
        <v>2478</v>
      </c>
      <c r="T4" t="s">
        <v>66</v>
      </c>
      <c r="U4" t="s">
        <v>67</v>
      </c>
      <c r="W4" t="s">
        <v>37</v>
      </c>
      <c r="X4" t="s">
        <v>68</v>
      </c>
      <c r="Y4" t="s">
        <v>69</v>
      </c>
      <c r="AA4" t="str">
        <f t="shared" si="1"/>
        <v>Mr Paul Hickey (General Manager)</v>
      </c>
      <c r="AB4" t="s">
        <v>40</v>
      </c>
      <c r="AC4" t="s">
        <v>70</v>
      </c>
      <c r="AD4" t="s">
        <v>71</v>
      </c>
      <c r="AF4" t="str">
        <f>IF(ISNONTEXT(Table1[[#This Row],[MAYOR_LAST]]),"",AB4 &amp; " " &amp; AC4 &amp; " " &amp; AD4 &amp; " (Mayor)")</f>
        <v>Clr David Wright (Mayor)</v>
      </c>
      <c r="AG4" t="s">
        <v>72</v>
      </c>
      <c r="AH4" t="s">
        <v>73</v>
      </c>
      <c r="AI4">
        <v>485</v>
      </c>
      <c r="AJ4">
        <v>43457</v>
      </c>
      <c r="AK4" t="s">
        <v>74</v>
      </c>
      <c r="AL4">
        <v>0</v>
      </c>
    </row>
    <row r="5" spans="1:38" x14ac:dyDescent="0.25">
      <c r="A5" t="b">
        <v>1</v>
      </c>
      <c r="B5">
        <v>0</v>
      </c>
      <c r="C5">
        <v>0</v>
      </c>
      <c r="D5">
        <v>0</v>
      </c>
      <c r="G5" t="b">
        <f t="shared" si="0"/>
        <v>1</v>
      </c>
      <c r="H5">
        <v>10300</v>
      </c>
      <c r="I5" t="s">
        <v>75</v>
      </c>
      <c r="J5" t="s">
        <v>76</v>
      </c>
      <c r="L5" t="s">
        <v>77</v>
      </c>
      <c r="M5" t="s">
        <v>32</v>
      </c>
      <c r="N5">
        <v>2715</v>
      </c>
      <c r="O5" t="s">
        <v>78</v>
      </c>
      <c r="Q5" t="s">
        <v>79</v>
      </c>
      <c r="R5" t="s">
        <v>32</v>
      </c>
      <c r="S5">
        <v>2715</v>
      </c>
      <c r="T5" t="s">
        <v>80</v>
      </c>
      <c r="U5" t="s">
        <v>81</v>
      </c>
      <c r="W5" t="s">
        <v>37</v>
      </c>
      <c r="X5" t="s">
        <v>82</v>
      </c>
      <c r="Y5" t="s">
        <v>83</v>
      </c>
      <c r="AA5" t="str">
        <f t="shared" si="1"/>
        <v>Mr Glenn Wilcox (General Manager)</v>
      </c>
      <c r="AF5" t="str">
        <f>IF(ISNONTEXT(Table1[[#This Row],[MAYOR_LAST]]),"",AB5 &amp; " " &amp; AC5 &amp; " " &amp; AD5 &amp; " (Mayor)")</f>
        <v/>
      </c>
      <c r="AG5" t="s">
        <v>84</v>
      </c>
      <c r="AH5" t="s">
        <v>85</v>
      </c>
      <c r="AI5">
        <v>21691</v>
      </c>
      <c r="AJ5">
        <v>2341</v>
      </c>
      <c r="AK5" t="s">
        <v>86</v>
      </c>
      <c r="AL5">
        <v>0</v>
      </c>
    </row>
    <row r="6" spans="1:38" x14ac:dyDescent="0.25">
      <c r="B6">
        <v>8</v>
      </c>
      <c r="C6">
        <v>0</v>
      </c>
      <c r="D6">
        <v>0</v>
      </c>
      <c r="F6" s="7" t="s">
        <v>1712</v>
      </c>
      <c r="G6" t="b">
        <f t="shared" si="0"/>
        <v>1</v>
      </c>
      <c r="H6">
        <v>10470</v>
      </c>
      <c r="I6" t="s">
        <v>87</v>
      </c>
      <c r="J6" t="s">
        <v>88</v>
      </c>
      <c r="L6" t="s">
        <v>89</v>
      </c>
      <c r="M6" t="s">
        <v>32</v>
      </c>
      <c r="N6">
        <v>2795</v>
      </c>
      <c r="O6" t="s">
        <v>90</v>
      </c>
      <c r="Q6" t="s">
        <v>91</v>
      </c>
      <c r="R6" t="s">
        <v>32</v>
      </c>
      <c r="S6">
        <v>2795</v>
      </c>
      <c r="T6" t="s">
        <v>92</v>
      </c>
      <c r="U6" t="s">
        <v>93</v>
      </c>
      <c r="W6" t="s">
        <v>37</v>
      </c>
      <c r="X6" t="s">
        <v>70</v>
      </c>
      <c r="Y6" t="s">
        <v>94</v>
      </c>
      <c r="AA6" t="str">
        <f t="shared" si="1"/>
        <v>Mr David Sherley (General Manager)</v>
      </c>
      <c r="AB6" t="s">
        <v>40</v>
      </c>
      <c r="AC6" t="s">
        <v>56</v>
      </c>
      <c r="AD6" t="s">
        <v>95</v>
      </c>
      <c r="AF6" t="str">
        <f>IF(ISNONTEXT(Table1[[#This Row],[MAYOR_LAST]]),"",AB6 &amp; " " &amp; AC6 &amp; " " &amp; AD6 &amp; " (Mayor)")</f>
        <v>Clr Ian North (Mayor)</v>
      </c>
      <c r="AG6" t="s">
        <v>96</v>
      </c>
      <c r="AH6" t="s">
        <v>97</v>
      </c>
      <c r="AI6">
        <v>3818</v>
      </c>
      <c r="AJ6">
        <v>42779</v>
      </c>
      <c r="AK6" t="s">
        <v>98</v>
      </c>
      <c r="AL6">
        <v>0</v>
      </c>
    </row>
    <row r="7" spans="1:38" x14ac:dyDescent="0.25">
      <c r="G7" t="b">
        <f t="shared" si="0"/>
        <v>0</v>
      </c>
      <c r="H7">
        <v>10500</v>
      </c>
      <c r="I7" t="s">
        <v>99</v>
      </c>
      <c r="J7" t="s">
        <v>100</v>
      </c>
      <c r="L7" t="s">
        <v>101</v>
      </c>
      <c r="M7" t="s">
        <v>32</v>
      </c>
      <c r="N7">
        <v>2216</v>
      </c>
      <c r="O7" t="s">
        <v>102</v>
      </c>
      <c r="Q7" t="s">
        <v>103</v>
      </c>
      <c r="R7" t="s">
        <v>32</v>
      </c>
      <c r="S7">
        <v>2216</v>
      </c>
      <c r="T7" t="s">
        <v>104</v>
      </c>
      <c r="U7">
        <v>0</v>
      </c>
      <c r="W7" t="s">
        <v>105</v>
      </c>
      <c r="X7" t="s">
        <v>106</v>
      </c>
      <c r="Y7" t="s">
        <v>107</v>
      </c>
      <c r="AA7" t="str">
        <f t="shared" si="1"/>
        <v>Ms Meredith Wallace (General Manager)</v>
      </c>
      <c r="AB7" t="s">
        <v>40</v>
      </c>
      <c r="AC7" t="s">
        <v>108</v>
      </c>
      <c r="AD7" t="s">
        <v>109</v>
      </c>
      <c r="AF7" t="str">
        <f>IF(ISNONTEXT(Table1[[#This Row],[MAYOR_LAST]]),"",AB7 &amp; " " &amp; AC7 &amp; " " &amp; AD7 &amp; " (Mayor)")</f>
        <v>Clr Bill Saravinovski (Mayor)</v>
      </c>
      <c r="AG7" t="s">
        <v>110</v>
      </c>
      <c r="AH7" t="s">
        <v>111</v>
      </c>
      <c r="AI7">
        <v>50</v>
      </c>
      <c r="AJ7">
        <v>170089</v>
      </c>
      <c r="AK7" t="s">
        <v>112</v>
      </c>
      <c r="AL7">
        <v>1</v>
      </c>
    </row>
    <row r="8" spans="1:38" x14ac:dyDescent="0.25">
      <c r="A8" t="b">
        <v>1</v>
      </c>
      <c r="B8">
        <v>0</v>
      </c>
      <c r="C8">
        <v>0</v>
      </c>
      <c r="D8">
        <v>0</v>
      </c>
      <c r="G8" t="b">
        <f t="shared" si="0"/>
        <v>1</v>
      </c>
      <c r="H8">
        <v>10550</v>
      </c>
      <c r="I8" t="s">
        <v>113</v>
      </c>
      <c r="J8" t="s">
        <v>114</v>
      </c>
      <c r="L8" t="s">
        <v>115</v>
      </c>
      <c r="M8" t="s">
        <v>32</v>
      </c>
      <c r="N8">
        <v>2550</v>
      </c>
      <c r="O8" t="s">
        <v>116</v>
      </c>
      <c r="Q8" t="s">
        <v>117</v>
      </c>
      <c r="R8" t="s">
        <v>32</v>
      </c>
      <c r="S8">
        <v>2550</v>
      </c>
      <c r="T8" t="s">
        <v>118</v>
      </c>
      <c r="U8" t="s">
        <v>119</v>
      </c>
      <c r="V8" t="s">
        <v>120</v>
      </c>
      <c r="W8" t="s">
        <v>37</v>
      </c>
      <c r="X8" t="s">
        <v>121</v>
      </c>
      <c r="Y8" t="s">
        <v>122</v>
      </c>
      <c r="AA8" t="str">
        <f t="shared" si="1"/>
        <v>Mr Anthony McMahon (General Manager)</v>
      </c>
      <c r="AB8" t="s">
        <v>40</v>
      </c>
      <c r="AC8" t="s">
        <v>123</v>
      </c>
      <c r="AD8" t="s">
        <v>124</v>
      </c>
      <c r="AF8" t="str">
        <f>IF(ISNONTEXT(Table1[[#This Row],[MAYOR_LAST]]),"",AB8 &amp; " " &amp; AC8 &amp; " " &amp; AD8 &amp; " (Mayor)")</f>
        <v>Clr Russell Fitzpatrick (Mayor)</v>
      </c>
      <c r="AG8" t="s">
        <v>125</v>
      </c>
      <c r="AH8" t="s">
        <v>126</v>
      </c>
      <c r="AI8">
        <v>6279</v>
      </c>
      <c r="AJ8">
        <v>34102</v>
      </c>
      <c r="AK8" t="s">
        <v>127</v>
      </c>
      <c r="AL8">
        <v>0</v>
      </c>
    </row>
    <row r="9" spans="1:38" x14ac:dyDescent="0.25">
      <c r="F9" s="7" t="s">
        <v>1750</v>
      </c>
      <c r="G9" t="b">
        <f t="shared" si="0"/>
        <v>0</v>
      </c>
      <c r="H9">
        <v>10600</v>
      </c>
      <c r="I9" t="s">
        <v>128</v>
      </c>
      <c r="J9" t="s">
        <v>129</v>
      </c>
      <c r="L9" t="s">
        <v>130</v>
      </c>
      <c r="M9" t="s">
        <v>32</v>
      </c>
      <c r="N9">
        <v>2454</v>
      </c>
      <c r="O9" t="s">
        <v>131</v>
      </c>
      <c r="Q9" t="s">
        <v>132</v>
      </c>
      <c r="R9" t="s">
        <v>32</v>
      </c>
      <c r="S9">
        <v>2454</v>
      </c>
      <c r="T9" t="s">
        <v>133</v>
      </c>
      <c r="U9" t="s">
        <v>134</v>
      </c>
      <c r="W9" t="s">
        <v>105</v>
      </c>
      <c r="X9" t="s">
        <v>135</v>
      </c>
      <c r="Y9" t="s">
        <v>136</v>
      </c>
      <c r="AA9" t="str">
        <f t="shared" si="1"/>
        <v>Ms Elizabeth Jeremy (General Manager)</v>
      </c>
      <c r="AB9" t="s">
        <v>40</v>
      </c>
      <c r="AC9" t="s">
        <v>137</v>
      </c>
      <c r="AD9" t="s">
        <v>138</v>
      </c>
      <c r="AF9" t="str">
        <f>IF(ISNONTEXT(Table1[[#This Row],[MAYOR_LAST]]),"",AB9 &amp; " " &amp; AC9 &amp; " " &amp; AD9 &amp; " (Mayor)")</f>
        <v>Clr Dominic King (Mayor)</v>
      </c>
      <c r="AG9" t="s">
        <v>139</v>
      </c>
      <c r="AH9" t="s">
        <v>140</v>
      </c>
      <c r="AI9">
        <v>1600</v>
      </c>
      <c r="AJ9">
        <v>12946</v>
      </c>
      <c r="AK9" t="s">
        <v>141</v>
      </c>
      <c r="AL9">
        <v>0</v>
      </c>
    </row>
    <row r="10" spans="1:38" x14ac:dyDescent="0.25">
      <c r="A10" t="b">
        <v>1</v>
      </c>
      <c r="B10">
        <v>1</v>
      </c>
      <c r="C10">
        <v>0</v>
      </c>
      <c r="D10">
        <v>0</v>
      </c>
      <c r="G10" t="b">
        <f t="shared" si="0"/>
        <v>1</v>
      </c>
      <c r="H10">
        <v>10650</v>
      </c>
      <c r="I10" t="s">
        <v>142</v>
      </c>
      <c r="J10" t="s">
        <v>143</v>
      </c>
      <c r="L10" t="s">
        <v>144</v>
      </c>
      <c r="M10" t="s">
        <v>32</v>
      </c>
      <c r="N10">
        <v>2712</v>
      </c>
      <c r="O10" t="s">
        <v>143</v>
      </c>
      <c r="Q10" t="s">
        <v>144</v>
      </c>
      <c r="R10" t="s">
        <v>32</v>
      </c>
      <c r="S10">
        <v>2712</v>
      </c>
      <c r="T10" t="s">
        <v>145</v>
      </c>
      <c r="U10" t="s">
        <v>146</v>
      </c>
      <c r="W10" t="s">
        <v>105</v>
      </c>
      <c r="X10" t="s">
        <v>147</v>
      </c>
      <c r="Y10" t="s">
        <v>148</v>
      </c>
      <c r="AA10" t="str">
        <f t="shared" si="1"/>
        <v>Ms Karina Ewer (General Manager)</v>
      </c>
      <c r="AB10" t="s">
        <v>40</v>
      </c>
      <c r="AC10" t="s">
        <v>149</v>
      </c>
      <c r="AD10" t="s">
        <v>150</v>
      </c>
      <c r="AF10" t="str">
        <f>IF(ISNONTEXT(Table1[[#This Row],[MAYOR_LAST]]),"",AB10 &amp; " " &amp; AC10 &amp; " " &amp; AD10 &amp; " (Mayor)")</f>
        <v>Clr Matthew Hannan (Mayor)</v>
      </c>
      <c r="AG10" t="s">
        <v>151</v>
      </c>
      <c r="AH10" t="s">
        <v>152</v>
      </c>
      <c r="AI10">
        <v>2066</v>
      </c>
      <c r="AJ10">
        <v>8664</v>
      </c>
      <c r="AK10" t="s">
        <v>153</v>
      </c>
      <c r="AL10">
        <v>0</v>
      </c>
    </row>
    <row r="11" spans="1:38" x14ac:dyDescent="0.25">
      <c r="B11">
        <v>0</v>
      </c>
      <c r="C11">
        <v>0</v>
      </c>
      <c r="D11">
        <v>0</v>
      </c>
      <c r="G11" t="b">
        <f t="shared" si="0"/>
        <v>1</v>
      </c>
      <c r="H11">
        <v>10750</v>
      </c>
      <c r="I11" t="s">
        <v>154</v>
      </c>
      <c r="J11" t="s">
        <v>155</v>
      </c>
      <c r="L11" t="s">
        <v>156</v>
      </c>
      <c r="M11" t="s">
        <v>32</v>
      </c>
      <c r="N11">
        <v>2148</v>
      </c>
      <c r="O11" t="s">
        <v>157</v>
      </c>
      <c r="Q11" t="s">
        <v>158</v>
      </c>
      <c r="R11" t="s">
        <v>32</v>
      </c>
      <c r="S11">
        <v>2148</v>
      </c>
      <c r="T11" t="s">
        <v>159</v>
      </c>
      <c r="U11" t="s">
        <v>160</v>
      </c>
      <c r="V11" t="s">
        <v>161</v>
      </c>
      <c r="W11" t="s">
        <v>37</v>
      </c>
      <c r="X11" t="s">
        <v>162</v>
      </c>
      <c r="Y11" t="s">
        <v>163</v>
      </c>
      <c r="Z11" t="s">
        <v>164</v>
      </c>
      <c r="AA11" t="str">
        <f t="shared" si="1"/>
        <v>Mr Kerry Robinson (General Manager)</v>
      </c>
      <c r="AB11" t="s">
        <v>40</v>
      </c>
      <c r="AC11" t="s">
        <v>121</v>
      </c>
      <c r="AD11" t="s">
        <v>165</v>
      </c>
      <c r="AE11" t="s">
        <v>164</v>
      </c>
      <c r="AF11" t="str">
        <f>IF(ISNONTEXT(Table1[[#This Row],[MAYOR_LAST]]),"",AB11 &amp; " " &amp; AC11 &amp; " " &amp; AD11 &amp; " (Mayor)")</f>
        <v>Clr Anthony Bleasdale (Mayor)</v>
      </c>
      <c r="AG11" t="s">
        <v>166</v>
      </c>
      <c r="AH11" t="s">
        <v>167</v>
      </c>
      <c r="AI11">
        <v>247</v>
      </c>
      <c r="AJ11">
        <v>357479</v>
      </c>
      <c r="AK11" t="s">
        <v>168</v>
      </c>
      <c r="AL11">
        <v>1</v>
      </c>
    </row>
    <row r="12" spans="1:38" x14ac:dyDescent="0.25">
      <c r="G12" t="b">
        <f t="shared" si="0"/>
        <v>0</v>
      </c>
      <c r="H12">
        <v>10800</v>
      </c>
      <c r="I12" t="s">
        <v>169</v>
      </c>
      <c r="J12" t="s">
        <v>100</v>
      </c>
      <c r="L12" t="s">
        <v>170</v>
      </c>
      <c r="M12" t="s">
        <v>32</v>
      </c>
      <c r="N12">
        <v>2671</v>
      </c>
      <c r="O12" t="s">
        <v>171</v>
      </c>
      <c r="Q12" t="s">
        <v>172</v>
      </c>
      <c r="R12" t="s">
        <v>32</v>
      </c>
      <c r="S12">
        <v>2671</v>
      </c>
      <c r="T12" t="s">
        <v>173</v>
      </c>
      <c r="U12" t="s">
        <v>174</v>
      </c>
      <c r="W12" t="s">
        <v>37</v>
      </c>
      <c r="X12" t="s">
        <v>175</v>
      </c>
      <c r="Y12" t="s">
        <v>176</v>
      </c>
      <c r="Z12" t="s">
        <v>177</v>
      </c>
      <c r="AA12" t="str">
        <f t="shared" si="1"/>
        <v>Mr Ray Smith (General Manager)</v>
      </c>
      <c r="AB12" t="s">
        <v>40</v>
      </c>
      <c r="AC12" t="s">
        <v>178</v>
      </c>
      <c r="AD12" t="s">
        <v>179</v>
      </c>
      <c r="AF12" t="str">
        <f>IF(ISNONTEXT(Table1[[#This Row],[MAYOR_LAST]]),"",AB12 &amp; " " &amp; AC12 &amp; " " &amp; AD12 &amp; " (Mayor)")</f>
        <v>Clr Brian Monaghan (Mayor)</v>
      </c>
      <c r="AG12" t="s">
        <v>180</v>
      </c>
      <c r="AH12" t="s">
        <v>181</v>
      </c>
      <c r="AI12">
        <v>8558</v>
      </c>
      <c r="AJ12">
        <v>5985</v>
      </c>
      <c r="AK12" t="s">
        <v>182</v>
      </c>
      <c r="AL12">
        <v>0</v>
      </c>
    </row>
    <row r="13" spans="1:38" x14ac:dyDescent="0.25">
      <c r="B13">
        <v>0</v>
      </c>
      <c r="C13">
        <v>0</v>
      </c>
      <c r="D13">
        <v>0</v>
      </c>
      <c r="G13" t="b">
        <f t="shared" si="0"/>
        <v>1</v>
      </c>
      <c r="H13">
        <v>10850</v>
      </c>
      <c r="I13" t="s">
        <v>183</v>
      </c>
      <c r="J13" t="s">
        <v>184</v>
      </c>
      <c r="L13" t="s">
        <v>185</v>
      </c>
      <c r="M13" t="s">
        <v>32</v>
      </c>
      <c r="N13">
        <v>2799</v>
      </c>
      <c r="O13" t="s">
        <v>186</v>
      </c>
      <c r="Q13" t="s">
        <v>187</v>
      </c>
      <c r="R13" t="s">
        <v>32</v>
      </c>
      <c r="S13">
        <v>2799</v>
      </c>
      <c r="T13" t="s">
        <v>188</v>
      </c>
      <c r="U13" t="s">
        <v>189</v>
      </c>
      <c r="W13" t="s">
        <v>190</v>
      </c>
      <c r="X13" t="s">
        <v>191</v>
      </c>
      <c r="Y13" t="s">
        <v>192</v>
      </c>
      <c r="AA13" t="str">
        <f t="shared" si="1"/>
        <v>Mrs Rebecca Ryan (General Manager)</v>
      </c>
      <c r="AB13" t="s">
        <v>40</v>
      </c>
      <c r="AC13" t="s">
        <v>193</v>
      </c>
      <c r="AD13" t="s">
        <v>194</v>
      </c>
      <c r="AF13" t="str">
        <f>IF(ISNONTEXT(Table1[[#This Row],[MAYOR_LAST]]),"",AB13 &amp; " " &amp; AC13 &amp; " " &amp; AD13 &amp; " (Mayor)")</f>
        <v>Clr Scott Ferguson (Mayor)</v>
      </c>
      <c r="AG13" t="s">
        <v>195</v>
      </c>
      <c r="AH13" t="s">
        <v>196</v>
      </c>
      <c r="AI13">
        <v>1525</v>
      </c>
      <c r="AJ13">
        <v>7344</v>
      </c>
      <c r="AK13" t="s">
        <v>197</v>
      </c>
      <c r="AL13">
        <v>0</v>
      </c>
    </row>
    <row r="14" spans="1:38" x14ac:dyDescent="0.25">
      <c r="B14">
        <v>0</v>
      </c>
      <c r="C14">
        <v>0</v>
      </c>
      <c r="D14">
        <v>0</v>
      </c>
      <c r="G14" t="b">
        <f t="shared" si="0"/>
        <v>1</v>
      </c>
      <c r="H14">
        <v>10900</v>
      </c>
      <c r="I14" t="s">
        <v>198</v>
      </c>
      <c r="J14" t="s">
        <v>199</v>
      </c>
      <c r="L14" t="s">
        <v>200</v>
      </c>
      <c r="M14" t="s">
        <v>32</v>
      </c>
      <c r="N14">
        <v>2780</v>
      </c>
      <c r="O14" t="s">
        <v>201</v>
      </c>
      <c r="Q14" t="s">
        <v>202</v>
      </c>
      <c r="R14" t="s">
        <v>32</v>
      </c>
      <c r="S14">
        <v>2780</v>
      </c>
      <c r="T14" t="s">
        <v>203</v>
      </c>
      <c r="U14" t="s">
        <v>204</v>
      </c>
      <c r="W14" t="s">
        <v>55</v>
      </c>
      <c r="X14" t="s">
        <v>205</v>
      </c>
      <c r="Y14" t="s">
        <v>206</v>
      </c>
      <c r="AA14" t="str">
        <f t="shared" si="1"/>
        <v>Dr Rosemary Dillon (General Manager)</v>
      </c>
      <c r="AB14" t="s">
        <v>40</v>
      </c>
      <c r="AC14" t="s">
        <v>207</v>
      </c>
      <c r="AD14" t="s">
        <v>208</v>
      </c>
      <c r="AF14" t="str">
        <f>IF(ISNONTEXT(Table1[[#This Row],[MAYOR_LAST]]),"",AB14 &amp; " " &amp; AC14 &amp; " " &amp; AD14 &amp; " (Mayor)")</f>
        <v>Clr Mark Greenhill (Mayor)</v>
      </c>
      <c r="AG14" t="s">
        <v>209</v>
      </c>
      <c r="AH14" t="s">
        <v>210</v>
      </c>
      <c r="AI14">
        <v>1431</v>
      </c>
      <c r="AJ14">
        <v>78968</v>
      </c>
      <c r="AK14" t="s">
        <v>211</v>
      </c>
      <c r="AL14">
        <v>1</v>
      </c>
    </row>
    <row r="15" spans="1:38" x14ac:dyDescent="0.25">
      <c r="B15">
        <v>0</v>
      </c>
      <c r="C15">
        <v>0</v>
      </c>
      <c r="D15">
        <v>0</v>
      </c>
      <c r="G15" t="b">
        <f t="shared" si="0"/>
        <v>1</v>
      </c>
      <c r="H15">
        <v>10950</v>
      </c>
      <c r="I15" t="s">
        <v>212</v>
      </c>
      <c r="J15" t="s">
        <v>213</v>
      </c>
      <c r="L15" t="s">
        <v>214</v>
      </c>
      <c r="M15" t="s">
        <v>32</v>
      </c>
      <c r="N15">
        <v>2825</v>
      </c>
      <c r="O15" t="s">
        <v>215</v>
      </c>
      <c r="Q15" t="s">
        <v>216</v>
      </c>
      <c r="R15" t="s">
        <v>32</v>
      </c>
      <c r="S15">
        <v>2825</v>
      </c>
      <c r="T15" t="s">
        <v>217</v>
      </c>
      <c r="U15" t="s">
        <v>218</v>
      </c>
      <c r="W15" t="s">
        <v>37</v>
      </c>
      <c r="X15" t="s">
        <v>219</v>
      </c>
      <c r="Y15" t="s">
        <v>220</v>
      </c>
      <c r="AA15" t="str">
        <f t="shared" si="1"/>
        <v>Mr Derek Francis (General Manager)</v>
      </c>
      <c r="AB15" t="s">
        <v>40</v>
      </c>
      <c r="AC15" t="s">
        <v>175</v>
      </c>
      <c r="AD15" t="s">
        <v>221</v>
      </c>
      <c r="AF15" t="str">
        <f>IF(ISNONTEXT(Table1[[#This Row],[MAYOR_LAST]]),"",AB15 &amp; " " &amp; AC15 &amp; " " &amp; AD15 &amp; " (Mayor)")</f>
        <v>Clr Ray Donald (Mayor)</v>
      </c>
      <c r="AG15" t="s">
        <v>222</v>
      </c>
      <c r="AH15" t="s">
        <v>223</v>
      </c>
      <c r="AI15">
        <v>14600</v>
      </c>
      <c r="AJ15">
        <v>2664</v>
      </c>
      <c r="AK15" t="s">
        <v>224</v>
      </c>
      <c r="AL15">
        <v>0</v>
      </c>
    </row>
    <row r="16" spans="1:38" x14ac:dyDescent="0.25">
      <c r="G16" t="b">
        <f t="shared" si="0"/>
        <v>0</v>
      </c>
      <c r="H16">
        <v>11150</v>
      </c>
      <c r="I16" t="s">
        <v>225</v>
      </c>
      <c r="J16" t="s">
        <v>100</v>
      </c>
      <c r="L16" t="s">
        <v>226</v>
      </c>
      <c r="M16" t="s">
        <v>32</v>
      </c>
      <c r="N16">
        <v>2840</v>
      </c>
      <c r="O16" t="s">
        <v>227</v>
      </c>
      <c r="Q16" t="s">
        <v>228</v>
      </c>
      <c r="R16" t="s">
        <v>32</v>
      </c>
      <c r="S16">
        <v>2840</v>
      </c>
      <c r="T16" t="s">
        <v>229</v>
      </c>
      <c r="U16" t="s">
        <v>230</v>
      </c>
      <c r="W16" t="s">
        <v>37</v>
      </c>
      <c r="X16" t="s">
        <v>207</v>
      </c>
      <c r="Y16" t="s">
        <v>231</v>
      </c>
      <c r="AA16" t="str">
        <f t="shared" si="1"/>
        <v>Mr Mark Riley (General Manager)</v>
      </c>
      <c r="AB16" t="s">
        <v>40</v>
      </c>
      <c r="AC16" t="s">
        <v>232</v>
      </c>
      <c r="AD16" t="s">
        <v>233</v>
      </c>
      <c r="AF16" t="str">
        <f>IF(ISNONTEXT(Table1[[#This Row],[MAYOR_LAST]]),"",AB16 &amp; " " &amp; AC16 &amp; " " &amp; AD16 &amp; " (Mayor)")</f>
        <v>Clr Barry Hollman (Mayor)</v>
      </c>
      <c r="AG16" t="s">
        <v>234</v>
      </c>
      <c r="AH16" t="s">
        <v>235</v>
      </c>
      <c r="AI16">
        <v>41600</v>
      </c>
      <c r="AJ16">
        <v>2695</v>
      </c>
      <c r="AK16" t="s">
        <v>236</v>
      </c>
      <c r="AL16">
        <v>0</v>
      </c>
    </row>
    <row r="17" spans="2:38" x14ac:dyDescent="0.25">
      <c r="B17">
        <v>0</v>
      </c>
      <c r="C17">
        <v>0</v>
      </c>
      <c r="D17">
        <v>0</v>
      </c>
      <c r="G17" t="b">
        <f t="shared" si="0"/>
        <v>1</v>
      </c>
      <c r="H17">
        <v>11200</v>
      </c>
      <c r="I17" t="s">
        <v>237</v>
      </c>
      <c r="J17" t="s">
        <v>238</v>
      </c>
      <c r="L17" t="s">
        <v>239</v>
      </c>
      <c r="M17" t="s">
        <v>32</v>
      </c>
      <c r="N17">
        <v>2839</v>
      </c>
      <c r="O17" t="s">
        <v>240</v>
      </c>
      <c r="Q17" t="s">
        <v>241</v>
      </c>
      <c r="R17" t="s">
        <v>32</v>
      </c>
      <c r="S17">
        <v>2839</v>
      </c>
      <c r="T17" t="s">
        <v>242</v>
      </c>
      <c r="U17" t="s">
        <v>243</v>
      </c>
      <c r="W17" t="s">
        <v>37</v>
      </c>
      <c r="X17" t="s">
        <v>244</v>
      </c>
      <c r="Y17" t="s">
        <v>245</v>
      </c>
      <c r="AA17" t="str">
        <f t="shared" si="1"/>
        <v>Mr Jeff Sowiak (General Manager)</v>
      </c>
      <c r="AB17" t="s">
        <v>40</v>
      </c>
      <c r="AC17" t="s">
        <v>246</v>
      </c>
      <c r="AD17" t="s">
        <v>247</v>
      </c>
      <c r="AF17" t="str">
        <f>IF(ISNONTEXT(Table1[[#This Row],[MAYOR_LAST]]),"",AB17 &amp; " " &amp; AC17 &amp; " " &amp; AD17 &amp; " (Mayor)")</f>
        <v>Clr Phillip O'Connor (Mayor)</v>
      </c>
      <c r="AG17" t="s">
        <v>248</v>
      </c>
      <c r="AH17" t="s">
        <v>249</v>
      </c>
      <c r="AI17">
        <v>19164</v>
      </c>
      <c r="AJ17">
        <v>1670</v>
      </c>
      <c r="AK17" t="s">
        <v>250</v>
      </c>
      <c r="AL17">
        <v>0</v>
      </c>
    </row>
    <row r="18" spans="2:38" x14ac:dyDescent="0.25">
      <c r="B18">
        <v>0</v>
      </c>
      <c r="C18">
        <v>0</v>
      </c>
      <c r="D18">
        <v>0</v>
      </c>
      <c r="G18" t="b">
        <f t="shared" si="0"/>
        <v>1</v>
      </c>
      <c r="H18">
        <v>11250</v>
      </c>
      <c r="I18" t="s">
        <v>251</v>
      </c>
      <c r="J18" t="s">
        <v>252</v>
      </c>
      <c r="L18" t="s">
        <v>253</v>
      </c>
      <c r="M18" t="s">
        <v>32</v>
      </c>
      <c r="N18">
        <v>2880</v>
      </c>
      <c r="O18" t="s">
        <v>254</v>
      </c>
      <c r="P18" t="s">
        <v>255</v>
      </c>
      <c r="Q18" t="s">
        <v>256</v>
      </c>
      <c r="R18" t="s">
        <v>32</v>
      </c>
      <c r="S18">
        <v>2880</v>
      </c>
      <c r="T18" t="s">
        <v>257</v>
      </c>
      <c r="U18" t="s">
        <v>258</v>
      </c>
      <c r="W18" t="s">
        <v>37</v>
      </c>
      <c r="X18" t="s">
        <v>259</v>
      </c>
      <c r="Y18" t="s">
        <v>260</v>
      </c>
      <c r="AA18" t="str">
        <f t="shared" si="1"/>
        <v>Mr Jay Nankivell (General Manager)</v>
      </c>
      <c r="AB18" t="s">
        <v>40</v>
      </c>
      <c r="AC18" t="s">
        <v>261</v>
      </c>
      <c r="AD18" t="s">
        <v>262</v>
      </c>
      <c r="AE18" t="s">
        <v>263</v>
      </c>
      <c r="AF18" t="str">
        <f>IF(ISNONTEXT(Table1[[#This Row],[MAYOR_LAST]]),"",AB18 &amp; " " &amp; AC18 &amp; " " &amp; AD18 &amp; " (Mayor)")</f>
        <v>Clr Darriea Turley (Mayor)</v>
      </c>
      <c r="AG18" t="s">
        <v>264</v>
      </c>
      <c r="AH18" t="s">
        <v>265</v>
      </c>
      <c r="AI18">
        <v>170</v>
      </c>
      <c r="AJ18">
        <v>17873</v>
      </c>
      <c r="AK18" t="s">
        <v>266</v>
      </c>
      <c r="AL18">
        <v>0</v>
      </c>
    </row>
    <row r="19" spans="2:38" x14ac:dyDescent="0.25">
      <c r="B19">
        <v>0</v>
      </c>
      <c r="C19">
        <v>0</v>
      </c>
      <c r="D19">
        <v>0</v>
      </c>
      <c r="F19" s="7" t="s">
        <v>1708</v>
      </c>
      <c r="G19" t="b">
        <f t="shared" si="0"/>
        <v>1</v>
      </c>
      <c r="H19">
        <v>11300</v>
      </c>
      <c r="I19" t="s">
        <v>267</v>
      </c>
      <c r="J19" t="s">
        <v>268</v>
      </c>
      <c r="L19" t="s">
        <v>269</v>
      </c>
      <c r="M19" t="s">
        <v>32</v>
      </c>
      <c r="N19">
        <v>1805</v>
      </c>
      <c r="O19" t="s">
        <v>270</v>
      </c>
      <c r="Q19" t="s">
        <v>271</v>
      </c>
      <c r="R19" t="s">
        <v>32</v>
      </c>
      <c r="S19">
        <v>2134</v>
      </c>
      <c r="T19" t="s">
        <v>272</v>
      </c>
      <c r="U19" t="s">
        <v>273</v>
      </c>
      <c r="W19" t="s">
        <v>37</v>
      </c>
      <c r="X19" t="s">
        <v>274</v>
      </c>
      <c r="Y19" t="s">
        <v>275</v>
      </c>
      <c r="AA19" t="str">
        <f t="shared" si="1"/>
        <v>Mr Tommaso Briscese (General Manager)</v>
      </c>
      <c r="AB19" t="s">
        <v>40</v>
      </c>
      <c r="AC19" t="s">
        <v>276</v>
      </c>
      <c r="AD19" t="s">
        <v>277</v>
      </c>
      <c r="AF19" t="str">
        <f>IF(ISNONTEXT(Table1[[#This Row],[MAYOR_LAST]]),"",AB19 &amp; " " &amp; AC19 &amp; " " &amp; AD19 &amp; " (Mayor)")</f>
        <v>Clr John Faker (Mayor)</v>
      </c>
      <c r="AG19" t="s">
        <v>278</v>
      </c>
      <c r="AH19" t="s">
        <v>279</v>
      </c>
      <c r="AI19">
        <v>7</v>
      </c>
      <c r="AJ19">
        <v>39310</v>
      </c>
      <c r="AK19" t="s">
        <v>280</v>
      </c>
      <c r="AL19">
        <v>1</v>
      </c>
    </row>
    <row r="20" spans="2:38" x14ac:dyDescent="0.25">
      <c r="B20">
        <v>0</v>
      </c>
      <c r="C20">
        <v>0</v>
      </c>
      <c r="D20">
        <v>0</v>
      </c>
      <c r="G20" t="b">
        <f t="shared" si="0"/>
        <v>1</v>
      </c>
      <c r="H20">
        <v>11350</v>
      </c>
      <c r="I20" t="s">
        <v>281</v>
      </c>
      <c r="J20" t="s">
        <v>282</v>
      </c>
      <c r="L20" t="s">
        <v>283</v>
      </c>
      <c r="M20" t="s">
        <v>32</v>
      </c>
      <c r="N20">
        <v>2482</v>
      </c>
      <c r="O20" t="s">
        <v>284</v>
      </c>
      <c r="Q20" t="s">
        <v>285</v>
      </c>
      <c r="R20" t="s">
        <v>32</v>
      </c>
      <c r="S20">
        <v>2482</v>
      </c>
      <c r="T20" t="s">
        <v>286</v>
      </c>
      <c r="U20" t="s">
        <v>287</v>
      </c>
      <c r="W20" t="s">
        <v>37</v>
      </c>
      <c r="X20" t="s">
        <v>207</v>
      </c>
      <c r="Y20" t="s">
        <v>288</v>
      </c>
      <c r="AA20" t="str">
        <f t="shared" si="1"/>
        <v>Mr Mark Arnold (General Manager)</v>
      </c>
      <c r="AF20" t="str">
        <f>IF(ISNONTEXT(Table1[[#This Row],[MAYOR_LAST]]),"",AB20 &amp; " " &amp; AC20 &amp; " " &amp; AD20 &amp; " (Mayor)")</f>
        <v/>
      </c>
      <c r="AG20" t="s">
        <v>289</v>
      </c>
      <c r="AH20" t="s">
        <v>290</v>
      </c>
      <c r="AI20">
        <v>566</v>
      </c>
      <c r="AJ20">
        <v>33987</v>
      </c>
      <c r="AK20" t="s">
        <v>291</v>
      </c>
      <c r="AL20">
        <v>0</v>
      </c>
    </row>
    <row r="21" spans="2:38" x14ac:dyDescent="0.25">
      <c r="B21">
        <v>1</v>
      </c>
      <c r="C21">
        <v>1</v>
      </c>
      <c r="D21">
        <v>0</v>
      </c>
      <c r="F21" s="7" t="s">
        <v>1725</v>
      </c>
      <c r="G21" t="b">
        <f t="shared" si="0"/>
        <v>1</v>
      </c>
      <c r="H21">
        <v>11400</v>
      </c>
      <c r="I21" t="s">
        <v>292</v>
      </c>
      <c r="J21" t="s">
        <v>293</v>
      </c>
      <c r="L21" t="s">
        <v>294</v>
      </c>
      <c r="M21" t="s">
        <v>32</v>
      </c>
      <c r="N21">
        <v>2866</v>
      </c>
      <c r="O21" t="s">
        <v>295</v>
      </c>
      <c r="Q21" t="s">
        <v>296</v>
      </c>
      <c r="R21" t="s">
        <v>32</v>
      </c>
      <c r="S21">
        <v>2866</v>
      </c>
      <c r="T21" t="s">
        <v>297</v>
      </c>
      <c r="U21" t="s">
        <v>298</v>
      </c>
      <c r="W21" t="s">
        <v>37</v>
      </c>
      <c r="X21" t="s">
        <v>299</v>
      </c>
      <c r="Y21" t="s">
        <v>300</v>
      </c>
      <c r="AA21" t="str">
        <f t="shared" si="1"/>
        <v>Mr Bradley Byrnes (General Manager)</v>
      </c>
      <c r="AB21" t="s">
        <v>40</v>
      </c>
      <c r="AC21" t="s">
        <v>41</v>
      </c>
      <c r="AD21" t="s">
        <v>301</v>
      </c>
      <c r="AF21" t="str">
        <f>IF(ISNONTEXT(Table1[[#This Row],[MAYOR_LAST]]),"",AB21 &amp; " " &amp; AC21 &amp; " " &amp; AD21 &amp; " (Mayor)")</f>
        <v>Clr Kevin Beatty (Mayor)</v>
      </c>
      <c r="AG21" t="s">
        <v>302</v>
      </c>
      <c r="AH21" t="s">
        <v>303</v>
      </c>
      <c r="AI21">
        <v>6022</v>
      </c>
      <c r="AJ21">
        <v>13605</v>
      </c>
      <c r="AK21" t="s">
        <v>304</v>
      </c>
      <c r="AL21">
        <v>0</v>
      </c>
    </row>
    <row r="22" spans="2:38" x14ac:dyDescent="0.25">
      <c r="G22" t="b">
        <f t="shared" si="0"/>
        <v>0</v>
      </c>
      <c r="H22">
        <v>11450</v>
      </c>
      <c r="I22" t="s">
        <v>305</v>
      </c>
      <c r="J22" t="s">
        <v>306</v>
      </c>
      <c r="L22" t="s">
        <v>307</v>
      </c>
      <c r="M22" t="s">
        <v>32</v>
      </c>
      <c r="N22">
        <v>2570</v>
      </c>
      <c r="O22" t="s">
        <v>308</v>
      </c>
      <c r="Q22" t="s">
        <v>309</v>
      </c>
      <c r="R22" t="s">
        <v>32</v>
      </c>
      <c r="S22">
        <v>2570</v>
      </c>
      <c r="T22" t="s">
        <v>310</v>
      </c>
      <c r="U22" t="s">
        <v>311</v>
      </c>
      <c r="V22" t="s">
        <v>312</v>
      </c>
      <c r="W22" t="s">
        <v>37</v>
      </c>
      <c r="X22" t="s">
        <v>313</v>
      </c>
      <c r="Y22" t="s">
        <v>314</v>
      </c>
      <c r="AA22" t="str">
        <f t="shared" si="1"/>
        <v>Mr Ron Moore (General Manager)</v>
      </c>
      <c r="AB22" t="s">
        <v>40</v>
      </c>
      <c r="AC22" t="s">
        <v>315</v>
      </c>
      <c r="AD22" t="s">
        <v>316</v>
      </c>
      <c r="AF22" t="str">
        <f>IF(ISNONTEXT(Table1[[#This Row],[MAYOR_LAST]]),"",AB22 &amp; " " &amp; AC22 &amp; " " &amp; AD22 &amp; " (Mayor)")</f>
        <v>Clr Therese Fedeli (Mayor)</v>
      </c>
      <c r="AG22" t="s">
        <v>317</v>
      </c>
      <c r="AH22" t="s">
        <v>318</v>
      </c>
      <c r="AI22">
        <v>201</v>
      </c>
      <c r="AJ22">
        <v>87068</v>
      </c>
      <c r="AK22" t="s">
        <v>319</v>
      </c>
      <c r="AL22">
        <v>1</v>
      </c>
    </row>
    <row r="23" spans="2:38" x14ac:dyDescent="0.25">
      <c r="B23">
        <v>0</v>
      </c>
      <c r="C23">
        <v>0</v>
      </c>
      <c r="D23">
        <v>0</v>
      </c>
      <c r="F23" s="7" t="s">
        <v>1748</v>
      </c>
      <c r="G23" t="b">
        <f t="shared" si="0"/>
        <v>1</v>
      </c>
      <c r="H23">
        <v>11500</v>
      </c>
      <c r="I23" t="s">
        <v>320</v>
      </c>
      <c r="J23" t="s">
        <v>321</v>
      </c>
      <c r="L23" t="s">
        <v>322</v>
      </c>
      <c r="M23" t="s">
        <v>32</v>
      </c>
      <c r="N23">
        <v>2560</v>
      </c>
      <c r="O23" t="s">
        <v>323</v>
      </c>
      <c r="P23" t="s">
        <v>324</v>
      </c>
      <c r="Q23" t="s">
        <v>325</v>
      </c>
      <c r="R23" t="s">
        <v>32</v>
      </c>
      <c r="S23">
        <v>2560</v>
      </c>
      <c r="T23" t="s">
        <v>326</v>
      </c>
      <c r="U23" t="s">
        <v>327</v>
      </c>
      <c r="V23" t="s">
        <v>328</v>
      </c>
      <c r="W23" t="s">
        <v>190</v>
      </c>
      <c r="X23" t="s">
        <v>329</v>
      </c>
      <c r="Y23" t="s">
        <v>330</v>
      </c>
      <c r="AA23" t="str">
        <f t="shared" si="1"/>
        <v>Mrs Lindy Deitz (General Manager)</v>
      </c>
      <c r="AB23" t="s">
        <v>40</v>
      </c>
      <c r="AC23" t="s">
        <v>331</v>
      </c>
      <c r="AD23" t="s">
        <v>332</v>
      </c>
      <c r="AF23" t="str">
        <f>IF(ISNONTEXT(Table1[[#This Row],[MAYOR_LAST]]),"",AB23 &amp; " " &amp; AC23 &amp; " " &amp; AD23 &amp; " (Mayor)")</f>
        <v>Clr George Brticevic (Mayor)</v>
      </c>
      <c r="AG23" t="s">
        <v>333</v>
      </c>
      <c r="AH23" t="s">
        <v>334</v>
      </c>
      <c r="AI23">
        <v>312</v>
      </c>
      <c r="AJ23">
        <v>164508</v>
      </c>
      <c r="AK23" t="s">
        <v>335</v>
      </c>
      <c r="AL23">
        <v>1</v>
      </c>
    </row>
    <row r="24" spans="2:38" x14ac:dyDescent="0.25">
      <c r="B24">
        <v>0</v>
      </c>
      <c r="C24">
        <v>0</v>
      </c>
      <c r="D24">
        <v>0</v>
      </c>
      <c r="F24" s="7" t="s">
        <v>1713</v>
      </c>
      <c r="G24" t="b">
        <f t="shared" si="0"/>
        <v>1</v>
      </c>
      <c r="H24">
        <v>11570</v>
      </c>
      <c r="I24" t="s">
        <v>349</v>
      </c>
      <c r="J24" t="s">
        <v>350</v>
      </c>
      <c r="L24" t="s">
        <v>351</v>
      </c>
      <c r="M24" t="s">
        <v>32</v>
      </c>
      <c r="N24">
        <v>1885</v>
      </c>
      <c r="O24" t="s">
        <v>352</v>
      </c>
      <c r="P24" t="s">
        <v>353</v>
      </c>
      <c r="Q24" t="s">
        <v>354</v>
      </c>
      <c r="R24" t="s">
        <v>32</v>
      </c>
      <c r="S24">
        <v>2200</v>
      </c>
      <c r="T24" t="s">
        <v>355</v>
      </c>
      <c r="U24" t="s">
        <v>356</v>
      </c>
      <c r="W24" t="s">
        <v>37</v>
      </c>
      <c r="X24" t="s">
        <v>149</v>
      </c>
      <c r="Y24" t="s">
        <v>357</v>
      </c>
      <c r="AA24" t="str">
        <f t="shared" si="1"/>
        <v>Mr Matthew Stewart (General Manager)</v>
      </c>
      <c r="AB24" t="s">
        <v>40</v>
      </c>
      <c r="AC24" t="s">
        <v>358</v>
      </c>
      <c r="AD24" t="s">
        <v>359</v>
      </c>
      <c r="AF24" t="str">
        <f>IF(ISNONTEXT(Table1[[#This Row],[MAYOR_LAST]]),"",AB24 &amp; " " &amp; AC24 &amp; " " &amp; AD24 &amp; " (Mayor)")</f>
        <v>Clr Khal Asfour (Mayor)</v>
      </c>
      <c r="AG24" t="s">
        <v>360</v>
      </c>
      <c r="AH24" t="s">
        <v>361</v>
      </c>
      <c r="AI24">
        <v>110</v>
      </c>
      <c r="AJ24">
        <v>368045</v>
      </c>
      <c r="AK24" t="s">
        <v>362</v>
      </c>
      <c r="AL24">
        <v>1</v>
      </c>
    </row>
    <row r="25" spans="2:38" x14ac:dyDescent="0.25">
      <c r="B25">
        <v>0</v>
      </c>
      <c r="C25">
        <v>0</v>
      </c>
      <c r="D25">
        <v>0</v>
      </c>
      <c r="G25" t="b">
        <f t="shared" si="0"/>
        <v>1</v>
      </c>
      <c r="H25">
        <v>11600</v>
      </c>
      <c r="I25" t="s">
        <v>363</v>
      </c>
      <c r="J25" t="s">
        <v>364</v>
      </c>
      <c r="L25" t="s">
        <v>365</v>
      </c>
      <c r="M25" t="s">
        <v>32</v>
      </c>
      <c r="N25">
        <v>2652</v>
      </c>
      <c r="O25" t="s">
        <v>366</v>
      </c>
      <c r="Q25" t="s">
        <v>367</v>
      </c>
      <c r="R25" t="s">
        <v>32</v>
      </c>
      <c r="S25">
        <v>2652</v>
      </c>
      <c r="T25" t="s">
        <v>368</v>
      </c>
      <c r="U25" t="s">
        <v>369</v>
      </c>
      <c r="W25" t="s">
        <v>37</v>
      </c>
      <c r="X25" t="s">
        <v>370</v>
      </c>
      <c r="Y25" t="s">
        <v>371</v>
      </c>
      <c r="AA25" t="str">
        <f t="shared" si="1"/>
        <v>Mr Rick Warren (General Manager)</v>
      </c>
      <c r="AB25" t="s">
        <v>40</v>
      </c>
      <c r="AC25" t="s">
        <v>372</v>
      </c>
      <c r="AD25" t="s">
        <v>373</v>
      </c>
      <c r="AF25" t="str">
        <f>IF(ISNONTEXT(Table1[[#This Row],[MAYOR_LAST]]),"",AB25 &amp; " " &amp; AC25 &amp; " " &amp; AD25 &amp; " (Mayor)")</f>
        <v>Clr Darryl Jardine (Mayor)</v>
      </c>
      <c r="AG25" t="s">
        <v>374</v>
      </c>
      <c r="AH25" t="s">
        <v>375</v>
      </c>
      <c r="AI25">
        <v>18933</v>
      </c>
      <c r="AJ25">
        <v>2796</v>
      </c>
      <c r="AK25" t="s">
        <v>376</v>
      </c>
      <c r="AL25">
        <v>0</v>
      </c>
    </row>
    <row r="26" spans="2:38" x14ac:dyDescent="0.25">
      <c r="B26">
        <v>3</v>
      </c>
      <c r="C26">
        <v>1</v>
      </c>
      <c r="D26">
        <v>0</v>
      </c>
      <c r="F26" s="7" t="s">
        <v>1744</v>
      </c>
      <c r="G26" t="b">
        <f t="shared" si="0"/>
        <v>1</v>
      </c>
      <c r="H26">
        <v>11650</v>
      </c>
      <c r="I26" t="s">
        <v>377</v>
      </c>
      <c r="J26" t="s">
        <v>378</v>
      </c>
      <c r="L26" t="s">
        <v>379</v>
      </c>
      <c r="M26" t="s">
        <v>32</v>
      </c>
      <c r="N26">
        <v>2259</v>
      </c>
      <c r="O26" t="s">
        <v>380</v>
      </c>
      <c r="Q26" t="s">
        <v>381</v>
      </c>
      <c r="R26" t="s">
        <v>32</v>
      </c>
      <c r="S26">
        <v>2259</v>
      </c>
      <c r="T26" t="s">
        <v>382</v>
      </c>
      <c r="U26">
        <v>0</v>
      </c>
      <c r="W26" t="s">
        <v>37</v>
      </c>
      <c r="X26" t="s">
        <v>70</v>
      </c>
      <c r="Y26" t="s">
        <v>383</v>
      </c>
      <c r="AA26" t="str">
        <f t="shared" si="1"/>
        <v>Mr David Farmer (General Manager)</v>
      </c>
      <c r="AB26" t="s">
        <v>40</v>
      </c>
      <c r="AC26" t="s">
        <v>384</v>
      </c>
      <c r="AD26" t="s">
        <v>385</v>
      </c>
      <c r="AF26" t="str">
        <f>IF(ISNONTEXT(Table1[[#This Row],[MAYOR_LAST]]),"",AB26 &amp; " " &amp; AC26 &amp; " " &amp; AD26 &amp; " (Mayor)")</f>
        <v>Clr Lisa Matthews (Mayor)</v>
      </c>
      <c r="AG26" t="s">
        <v>386</v>
      </c>
      <c r="AH26" t="s">
        <v>387</v>
      </c>
      <c r="AI26">
        <v>1681</v>
      </c>
      <c r="AJ26">
        <v>339196</v>
      </c>
      <c r="AL26">
        <v>0</v>
      </c>
    </row>
    <row r="27" spans="2:38" x14ac:dyDescent="0.25">
      <c r="G27" t="b">
        <f t="shared" si="0"/>
        <v>0</v>
      </c>
      <c r="H27">
        <v>11700</v>
      </c>
      <c r="I27" t="s">
        <v>388</v>
      </c>
      <c r="J27" t="s">
        <v>389</v>
      </c>
      <c r="L27" t="s">
        <v>390</v>
      </c>
      <c r="M27" t="s">
        <v>32</v>
      </c>
      <c r="N27">
        <v>2836</v>
      </c>
      <c r="O27" t="s">
        <v>391</v>
      </c>
      <c r="Q27" t="s">
        <v>392</v>
      </c>
      <c r="R27" t="s">
        <v>32</v>
      </c>
      <c r="S27">
        <v>2836</v>
      </c>
      <c r="T27" t="s">
        <v>393</v>
      </c>
      <c r="U27" t="s">
        <v>394</v>
      </c>
      <c r="W27" t="s">
        <v>37</v>
      </c>
      <c r="X27" t="s">
        <v>395</v>
      </c>
      <c r="Y27" t="s">
        <v>396</v>
      </c>
      <c r="AA27" t="str">
        <f t="shared" si="1"/>
        <v>Mr Greg Hill (General Manager)</v>
      </c>
      <c r="AF27" t="str">
        <f>IF(ISNONTEXT(Table1[[#This Row],[MAYOR_LAST]]),"",AB27 &amp; " " &amp; AC27 &amp; " " &amp; AD27 &amp; " (Mayor)")</f>
        <v/>
      </c>
      <c r="AG27" t="s">
        <v>397</v>
      </c>
      <c r="AH27" t="s">
        <v>398</v>
      </c>
      <c r="AI27">
        <v>53492</v>
      </c>
      <c r="AJ27">
        <v>1846</v>
      </c>
      <c r="AK27" t="s">
        <v>399</v>
      </c>
      <c r="AL27">
        <v>0</v>
      </c>
    </row>
    <row r="28" spans="2:38" x14ac:dyDescent="0.25">
      <c r="B28">
        <v>1</v>
      </c>
      <c r="C28">
        <v>1</v>
      </c>
      <c r="D28">
        <v>0</v>
      </c>
      <c r="G28" t="b">
        <f t="shared" si="0"/>
        <v>1</v>
      </c>
      <c r="H28">
        <v>11720</v>
      </c>
      <c r="I28" t="s">
        <v>400</v>
      </c>
      <c r="J28" t="s">
        <v>401</v>
      </c>
      <c r="L28" t="s">
        <v>402</v>
      </c>
      <c r="M28" t="s">
        <v>32</v>
      </c>
      <c r="N28">
        <v>2325</v>
      </c>
      <c r="O28" t="s">
        <v>403</v>
      </c>
      <c r="Q28" t="s">
        <v>404</v>
      </c>
      <c r="R28" t="s">
        <v>32</v>
      </c>
      <c r="S28">
        <v>2325</v>
      </c>
      <c r="T28" t="s">
        <v>405</v>
      </c>
      <c r="U28" t="s">
        <v>406</v>
      </c>
      <c r="V28" t="s">
        <v>407</v>
      </c>
      <c r="W28" t="s">
        <v>105</v>
      </c>
      <c r="X28" t="s">
        <v>408</v>
      </c>
      <c r="Y28" t="s">
        <v>409</v>
      </c>
      <c r="AA28" t="str">
        <f t="shared" si="1"/>
        <v>Ms Lotta Jackson (General Manager)</v>
      </c>
      <c r="AB28" t="s">
        <v>40</v>
      </c>
      <c r="AC28" t="s">
        <v>410</v>
      </c>
      <c r="AD28" t="s">
        <v>411</v>
      </c>
      <c r="AF28" t="str">
        <f>IF(ISNONTEXT(Table1[[#This Row],[MAYOR_LAST]]),"",AB28 &amp; " " &amp; AC28 &amp; " " &amp; AD28 &amp; " (Mayor)")</f>
        <v>Clr Bob Pynsent (Mayor)</v>
      </c>
      <c r="AG28" t="s">
        <v>412</v>
      </c>
      <c r="AH28" t="s">
        <v>413</v>
      </c>
      <c r="AI28">
        <v>1965</v>
      </c>
      <c r="AJ28">
        <v>57521</v>
      </c>
      <c r="AK28" t="s">
        <v>414</v>
      </c>
      <c r="AL28">
        <v>0</v>
      </c>
    </row>
    <row r="29" spans="2:38" x14ac:dyDescent="0.25">
      <c r="B29">
        <v>0</v>
      </c>
      <c r="C29">
        <v>0</v>
      </c>
      <c r="D29">
        <v>0</v>
      </c>
      <c r="G29" t="b">
        <f t="shared" si="0"/>
        <v>1</v>
      </c>
      <c r="H29">
        <v>11520</v>
      </c>
      <c r="I29" t="s">
        <v>336</v>
      </c>
      <c r="J29" t="s">
        <v>337</v>
      </c>
      <c r="L29" t="s">
        <v>338</v>
      </c>
      <c r="M29" t="s">
        <v>32</v>
      </c>
      <c r="N29">
        <v>1470</v>
      </c>
      <c r="O29" t="s">
        <v>339</v>
      </c>
      <c r="Q29" t="s">
        <v>340</v>
      </c>
      <c r="R29" t="s">
        <v>32</v>
      </c>
      <c r="S29">
        <v>2047</v>
      </c>
      <c r="T29" t="s">
        <v>341</v>
      </c>
      <c r="U29" t="s">
        <v>342</v>
      </c>
      <c r="W29" t="s">
        <v>37</v>
      </c>
      <c r="X29" t="s">
        <v>276</v>
      </c>
      <c r="Y29" t="s">
        <v>343</v>
      </c>
      <c r="AA29" t="str">
        <f t="shared" si="1"/>
        <v>Mr John Clark (General Manager)</v>
      </c>
      <c r="AB29" t="s">
        <v>40</v>
      </c>
      <c r="AC29" t="s">
        <v>344</v>
      </c>
      <c r="AD29" t="s">
        <v>345</v>
      </c>
      <c r="AF29" t="str">
        <f>IF(ISNONTEXT(Table1[[#This Row],[MAYOR_LAST]]),"",AB29 &amp; " " &amp; AC29 &amp; " " &amp; AD29 &amp; " (Mayor)")</f>
        <v>Clr Angelo Tsirekas (Mayor)</v>
      </c>
      <c r="AG29" t="s">
        <v>346</v>
      </c>
      <c r="AH29" t="s">
        <v>347</v>
      </c>
      <c r="AI29">
        <v>20</v>
      </c>
      <c r="AJ29">
        <v>94150</v>
      </c>
      <c r="AK29" t="s">
        <v>348</v>
      </c>
      <c r="AL29">
        <v>1</v>
      </c>
    </row>
    <row r="30" spans="2:38" x14ac:dyDescent="0.25">
      <c r="B30">
        <v>0</v>
      </c>
      <c r="C30">
        <v>0</v>
      </c>
      <c r="D30">
        <v>0</v>
      </c>
      <c r="F30" s="7" t="s">
        <v>1719</v>
      </c>
      <c r="G30" t="b">
        <f t="shared" si="0"/>
        <v>1</v>
      </c>
      <c r="H30">
        <v>14870</v>
      </c>
      <c r="I30" t="s">
        <v>937</v>
      </c>
      <c r="J30" t="s">
        <v>938</v>
      </c>
      <c r="L30" t="s">
        <v>939</v>
      </c>
      <c r="M30" t="s">
        <v>32</v>
      </c>
      <c r="N30">
        <v>2790</v>
      </c>
      <c r="O30" t="s">
        <v>940</v>
      </c>
      <c r="Q30" t="s">
        <v>941</v>
      </c>
      <c r="R30" t="s">
        <v>32</v>
      </c>
      <c r="S30">
        <v>2790</v>
      </c>
      <c r="T30" t="s">
        <v>942</v>
      </c>
      <c r="U30" t="s">
        <v>943</v>
      </c>
      <c r="W30" t="s">
        <v>37</v>
      </c>
      <c r="X30" t="s">
        <v>648</v>
      </c>
      <c r="Y30" t="s">
        <v>596</v>
      </c>
      <c r="AA30" t="str">
        <f t="shared" si="1"/>
        <v>Mr Craig Butler (General Manager)</v>
      </c>
      <c r="AB30" t="s">
        <v>40</v>
      </c>
      <c r="AC30" t="s">
        <v>175</v>
      </c>
      <c r="AD30" t="s">
        <v>944</v>
      </c>
      <c r="AF30" t="str">
        <f>IF(ISNONTEXT(Table1[[#This Row],[MAYOR_LAST]]),"",AB30 &amp; " " &amp; AC30 &amp; " " &amp; AD30 &amp; " (Mayor)")</f>
        <v>Clr Ray Thompson (Mayor)</v>
      </c>
      <c r="AG30" t="s">
        <v>945</v>
      </c>
      <c r="AH30" t="s">
        <v>946</v>
      </c>
      <c r="AI30">
        <v>4512</v>
      </c>
      <c r="AJ30">
        <v>21565</v>
      </c>
      <c r="AK30" t="s">
        <v>947</v>
      </c>
      <c r="AL30">
        <v>0</v>
      </c>
    </row>
    <row r="31" spans="2:38" x14ac:dyDescent="0.25">
      <c r="G31" t="b">
        <f t="shared" si="0"/>
        <v>0</v>
      </c>
      <c r="H31">
        <v>11730</v>
      </c>
      <c r="I31" t="s">
        <v>415</v>
      </c>
      <c r="J31" t="s">
        <v>416</v>
      </c>
      <c r="L31" t="s">
        <v>417</v>
      </c>
      <c r="M31" t="s">
        <v>32</v>
      </c>
      <c r="N31">
        <v>2460</v>
      </c>
      <c r="O31" t="s">
        <v>418</v>
      </c>
      <c r="Q31" t="s">
        <v>419</v>
      </c>
      <c r="R31" t="s">
        <v>32</v>
      </c>
      <c r="S31">
        <v>2460</v>
      </c>
      <c r="T31" t="s">
        <v>420</v>
      </c>
      <c r="U31">
        <v>0</v>
      </c>
      <c r="W31" t="s">
        <v>37</v>
      </c>
      <c r="X31" t="s">
        <v>421</v>
      </c>
      <c r="Y31" t="s">
        <v>422</v>
      </c>
      <c r="AA31" t="str">
        <f t="shared" si="1"/>
        <v>Mr Ashley Lindsay (General Manager)</v>
      </c>
      <c r="AB31" t="s">
        <v>40</v>
      </c>
      <c r="AC31" t="s">
        <v>423</v>
      </c>
      <c r="AD31" t="s">
        <v>424</v>
      </c>
      <c r="AF31" t="str">
        <f>IF(ISNONTEXT(Table1[[#This Row],[MAYOR_LAST]]),"",AB31 &amp; " " &amp; AC31 &amp; " " &amp; AD31 &amp; " (Mayor)")</f>
        <v>Clr Jim Simmons (Mayor)</v>
      </c>
      <c r="AG31" t="s">
        <v>425</v>
      </c>
      <c r="AH31" t="s">
        <v>426</v>
      </c>
      <c r="AI31">
        <v>10429</v>
      </c>
      <c r="AJ31">
        <v>51570</v>
      </c>
      <c r="AK31" t="s">
        <v>427</v>
      </c>
      <c r="AL31">
        <v>0</v>
      </c>
    </row>
    <row r="32" spans="2:38" x14ac:dyDescent="0.25">
      <c r="B32">
        <v>0</v>
      </c>
      <c r="C32">
        <v>0</v>
      </c>
      <c r="D32">
        <v>0</v>
      </c>
      <c r="G32" t="b">
        <f t="shared" si="0"/>
        <v>1</v>
      </c>
      <c r="H32">
        <v>11750</v>
      </c>
      <c r="I32" t="s">
        <v>428</v>
      </c>
      <c r="J32" t="s">
        <v>429</v>
      </c>
      <c r="L32" t="s">
        <v>430</v>
      </c>
      <c r="M32" t="s">
        <v>32</v>
      </c>
      <c r="N32">
        <v>2835</v>
      </c>
      <c r="O32" t="s">
        <v>431</v>
      </c>
      <c r="Q32" t="s">
        <v>432</v>
      </c>
      <c r="R32" t="s">
        <v>32</v>
      </c>
      <c r="S32">
        <v>2835</v>
      </c>
      <c r="T32" t="s">
        <v>433</v>
      </c>
      <c r="U32" t="s">
        <v>434</v>
      </c>
      <c r="W32" t="s">
        <v>37</v>
      </c>
      <c r="X32" t="s">
        <v>435</v>
      </c>
      <c r="Y32" t="s">
        <v>436</v>
      </c>
      <c r="AA32" t="str">
        <f t="shared" si="1"/>
        <v>Mr Peter Vlatko (General Manager)</v>
      </c>
      <c r="AB32" t="s">
        <v>40</v>
      </c>
      <c r="AC32" t="s">
        <v>435</v>
      </c>
      <c r="AD32" t="s">
        <v>437</v>
      </c>
      <c r="AF32" t="str">
        <f>IF(ISNONTEXT(Table1[[#This Row],[MAYOR_LAST]]),"",AB32 &amp; " " &amp; AC32 &amp; " " &amp; AD32 &amp; " (Mayor)")</f>
        <v>Clr Peter Abbott (Mayor)</v>
      </c>
      <c r="AG32" t="s">
        <v>438</v>
      </c>
      <c r="AH32" t="s">
        <v>439</v>
      </c>
      <c r="AI32">
        <v>45579</v>
      </c>
      <c r="AJ32">
        <v>4729</v>
      </c>
      <c r="AK32" t="s">
        <v>440</v>
      </c>
      <c r="AL32">
        <v>0</v>
      </c>
    </row>
    <row r="33" spans="1:38" x14ac:dyDescent="0.25">
      <c r="B33">
        <v>0</v>
      </c>
      <c r="C33">
        <v>0</v>
      </c>
      <c r="D33">
        <v>0</v>
      </c>
      <c r="F33" s="7" t="s">
        <v>1723</v>
      </c>
      <c r="G33" t="b">
        <f t="shared" si="0"/>
        <v>1</v>
      </c>
      <c r="H33">
        <v>11800</v>
      </c>
      <c r="I33" t="s">
        <v>441</v>
      </c>
      <c r="J33" t="s">
        <v>442</v>
      </c>
      <c r="L33" t="s">
        <v>443</v>
      </c>
      <c r="M33" t="s">
        <v>32</v>
      </c>
      <c r="N33">
        <v>2450</v>
      </c>
      <c r="O33" t="s">
        <v>444</v>
      </c>
      <c r="P33" t="s">
        <v>445</v>
      </c>
      <c r="Q33" t="s">
        <v>446</v>
      </c>
      <c r="R33" t="s">
        <v>32</v>
      </c>
      <c r="S33">
        <v>2450</v>
      </c>
      <c r="T33" t="s">
        <v>447</v>
      </c>
      <c r="U33" t="s">
        <v>448</v>
      </c>
      <c r="W33" t="s">
        <v>37</v>
      </c>
      <c r="X33" t="s">
        <v>449</v>
      </c>
      <c r="Y33" t="s">
        <v>450</v>
      </c>
      <c r="AA33" t="str">
        <f t="shared" si="1"/>
        <v>Mr Steve McGrath (General Manager)</v>
      </c>
      <c r="AB33" t="s">
        <v>40</v>
      </c>
      <c r="AC33" t="s">
        <v>451</v>
      </c>
      <c r="AD33" t="s">
        <v>452</v>
      </c>
      <c r="AF33" t="str">
        <f>IF(ISNONTEXT(Table1[[#This Row],[MAYOR_LAST]]),"",AB33 &amp; " " &amp; AC33 &amp; " " &amp; AD33 &amp; " (Mayor)")</f>
        <v>Clr Denise Knight (Mayor)</v>
      </c>
      <c r="AG33" t="s">
        <v>453</v>
      </c>
      <c r="AH33" t="s">
        <v>454</v>
      </c>
      <c r="AI33">
        <v>1174</v>
      </c>
      <c r="AJ33">
        <v>75503</v>
      </c>
      <c r="AK33" t="s">
        <v>455</v>
      </c>
      <c r="AL33">
        <v>0</v>
      </c>
    </row>
    <row r="34" spans="1:38" x14ac:dyDescent="0.25">
      <c r="B34">
        <v>1</v>
      </c>
      <c r="C34">
        <v>0</v>
      </c>
      <c r="D34">
        <v>0</v>
      </c>
      <c r="F34" s="7" t="s">
        <v>1709</v>
      </c>
      <c r="G34" t="b">
        <f t="shared" ref="G34:G65" si="2">NOT(ISBLANK(B34))</f>
        <v>1</v>
      </c>
      <c r="H34">
        <v>12000</v>
      </c>
      <c r="I34" t="s">
        <v>456</v>
      </c>
      <c r="J34" t="s">
        <v>457</v>
      </c>
      <c r="L34" t="s">
        <v>458</v>
      </c>
      <c r="M34" t="s">
        <v>32</v>
      </c>
      <c r="N34">
        <v>2701</v>
      </c>
      <c r="O34" t="s">
        <v>459</v>
      </c>
      <c r="Q34" t="s">
        <v>460</v>
      </c>
      <c r="R34" t="s">
        <v>32</v>
      </c>
      <c r="S34">
        <v>2701</v>
      </c>
      <c r="T34" t="s">
        <v>461</v>
      </c>
      <c r="U34" t="s">
        <v>462</v>
      </c>
      <c r="W34" t="s">
        <v>37</v>
      </c>
      <c r="X34" t="s">
        <v>463</v>
      </c>
      <c r="Y34" t="s">
        <v>464</v>
      </c>
      <c r="AA34" t="str">
        <f t="shared" ref="AA34:AA65" si="3">IF(ISNONTEXT(Y34),"",W34 &amp; " " &amp; X34 &amp; " " &amp; Y34 &amp; " (General Manager)")</f>
        <v>Mr Tony Donoghue (General Manager)</v>
      </c>
      <c r="AB34" t="s">
        <v>40</v>
      </c>
      <c r="AC34" t="s">
        <v>276</v>
      </c>
      <c r="AD34" t="s">
        <v>465</v>
      </c>
      <c r="AF34" t="str">
        <f>IF(ISNONTEXT(Table1[[#This Row],[MAYOR_LAST]]),"",AB34 &amp; " " &amp; AC34 &amp; " " &amp; AD34 &amp; " (Mayor)")</f>
        <v>Clr John Seymour (Mayor)</v>
      </c>
      <c r="AG34" t="s">
        <v>466</v>
      </c>
      <c r="AH34" t="s">
        <v>467</v>
      </c>
      <c r="AI34">
        <v>2431</v>
      </c>
      <c r="AJ34">
        <v>4390</v>
      </c>
      <c r="AK34" t="s">
        <v>468</v>
      </c>
      <c r="AL34">
        <v>0</v>
      </c>
    </row>
    <row r="35" spans="1:38" x14ac:dyDescent="0.25">
      <c r="B35">
        <v>0</v>
      </c>
      <c r="C35">
        <v>0</v>
      </c>
      <c r="D35">
        <v>0</v>
      </c>
      <c r="G35" t="b">
        <f t="shared" si="2"/>
        <v>1</v>
      </c>
      <c r="H35">
        <v>12150</v>
      </c>
      <c r="I35" t="s">
        <v>469</v>
      </c>
      <c r="J35" t="s">
        <v>470</v>
      </c>
      <c r="L35" t="s">
        <v>471</v>
      </c>
      <c r="M35" t="s">
        <v>32</v>
      </c>
      <c r="N35">
        <v>2829</v>
      </c>
      <c r="O35" t="s">
        <v>472</v>
      </c>
      <c r="Q35" t="s">
        <v>473</v>
      </c>
      <c r="R35" t="s">
        <v>32</v>
      </c>
      <c r="S35">
        <v>2829</v>
      </c>
      <c r="T35" t="s">
        <v>474</v>
      </c>
      <c r="U35" t="s">
        <v>475</v>
      </c>
      <c r="W35" t="s">
        <v>37</v>
      </c>
      <c r="X35" t="s">
        <v>476</v>
      </c>
      <c r="Y35" t="s">
        <v>477</v>
      </c>
      <c r="AA35" t="str">
        <f t="shared" si="3"/>
        <v>Mr Hein Basson (General Manager)</v>
      </c>
      <c r="AB35" t="s">
        <v>40</v>
      </c>
      <c r="AC35" t="s">
        <v>478</v>
      </c>
      <c r="AD35" t="s">
        <v>479</v>
      </c>
      <c r="AF35" t="str">
        <f>IF(ISNONTEXT(Table1[[#This Row],[MAYOR_LAST]]),"",AB35 &amp; " " &amp; AC35 &amp; " " &amp; AD35 &amp; " (Mayor)")</f>
        <v>Clr Ahmad Karanouh (Mayor)</v>
      </c>
      <c r="AG35" t="s">
        <v>480</v>
      </c>
      <c r="AH35" t="s">
        <v>481</v>
      </c>
      <c r="AI35">
        <v>9916</v>
      </c>
      <c r="AJ35">
        <v>4031</v>
      </c>
      <c r="AK35" t="s">
        <v>482</v>
      </c>
      <c r="AL35">
        <v>0</v>
      </c>
    </row>
    <row r="36" spans="1:38" x14ac:dyDescent="0.25">
      <c r="G36" t="b">
        <f t="shared" si="2"/>
        <v>0</v>
      </c>
      <c r="H36">
        <v>12160</v>
      </c>
      <c r="I36" t="s">
        <v>483</v>
      </c>
      <c r="J36" t="s">
        <v>484</v>
      </c>
      <c r="L36" t="s">
        <v>485</v>
      </c>
      <c r="M36" t="s">
        <v>32</v>
      </c>
      <c r="N36">
        <v>2590</v>
      </c>
      <c r="O36" t="s">
        <v>486</v>
      </c>
      <c r="Q36" t="s">
        <v>487</v>
      </c>
      <c r="R36" t="s">
        <v>32</v>
      </c>
      <c r="S36">
        <v>2590</v>
      </c>
      <c r="T36" t="s">
        <v>488</v>
      </c>
      <c r="U36" t="s">
        <v>489</v>
      </c>
      <c r="W36" t="s">
        <v>37</v>
      </c>
      <c r="X36" t="s">
        <v>490</v>
      </c>
      <c r="Y36" t="s">
        <v>491</v>
      </c>
      <c r="AA36" t="str">
        <f t="shared" si="3"/>
        <v>Mr Phil McMurray (General Manager)</v>
      </c>
      <c r="AB36" t="s">
        <v>40</v>
      </c>
      <c r="AC36" t="s">
        <v>492</v>
      </c>
      <c r="AD36" t="s">
        <v>493</v>
      </c>
      <c r="AF36" t="str">
        <f>IF(ISNONTEXT(Table1[[#This Row],[MAYOR_LAST]]),"",AB36 &amp; " " &amp; AC36 &amp; " " &amp; AD36 &amp; " (Mayor)")</f>
        <v>Clr Abb McAlister (Mayor)</v>
      </c>
      <c r="AG36" t="s">
        <v>494</v>
      </c>
      <c r="AH36" t="s">
        <v>495</v>
      </c>
      <c r="AI36">
        <v>3981</v>
      </c>
      <c r="AJ36">
        <v>11244</v>
      </c>
      <c r="AK36" t="s">
        <v>496</v>
      </c>
      <c r="AL36">
        <v>0</v>
      </c>
    </row>
    <row r="37" spans="1:38" x14ac:dyDescent="0.25">
      <c r="G37" t="b">
        <f t="shared" si="2"/>
        <v>0</v>
      </c>
      <c r="H37">
        <v>16260</v>
      </c>
      <c r="I37" t="s">
        <v>1221</v>
      </c>
      <c r="J37" t="s">
        <v>1222</v>
      </c>
      <c r="L37" t="s">
        <v>1223</v>
      </c>
      <c r="M37" t="s">
        <v>32</v>
      </c>
      <c r="N37">
        <v>2124</v>
      </c>
      <c r="O37" t="s">
        <v>1224</v>
      </c>
      <c r="Q37" t="s">
        <v>1225</v>
      </c>
      <c r="R37" t="s">
        <v>32</v>
      </c>
      <c r="S37">
        <v>2150</v>
      </c>
      <c r="T37" t="s">
        <v>1226</v>
      </c>
      <c r="U37" t="s">
        <v>1227</v>
      </c>
      <c r="W37" t="s">
        <v>37</v>
      </c>
      <c r="X37" t="s">
        <v>686</v>
      </c>
      <c r="Y37" t="s">
        <v>1228</v>
      </c>
      <c r="AA37" t="str">
        <f t="shared" si="3"/>
        <v>Mr Brett Newman (General Manager)</v>
      </c>
      <c r="AB37" t="s">
        <v>40</v>
      </c>
      <c r="AC37" t="s">
        <v>672</v>
      </c>
      <c r="AD37" t="s">
        <v>1229</v>
      </c>
      <c r="AF37" t="str">
        <f>IF(ISNONTEXT(Table1[[#This Row],[MAYOR_LAST]]),"",AB37 &amp; " " &amp; AC37 &amp; " " &amp; AD37 &amp; " (Mayor)")</f>
        <v>Clr Steven Issa (Mayor)</v>
      </c>
      <c r="AG37" t="s">
        <v>1230</v>
      </c>
      <c r="AH37" t="s">
        <v>1231</v>
      </c>
      <c r="AI37">
        <v>84</v>
      </c>
      <c r="AJ37">
        <v>243276</v>
      </c>
      <c r="AK37">
        <v>49907174773</v>
      </c>
      <c r="AL37">
        <v>1</v>
      </c>
    </row>
    <row r="38" spans="1:38" x14ac:dyDescent="0.25">
      <c r="G38" t="b">
        <f t="shared" si="2"/>
        <v>0</v>
      </c>
      <c r="H38">
        <v>16700</v>
      </c>
      <c r="I38" t="s">
        <v>1311</v>
      </c>
      <c r="J38" t="s">
        <v>1312</v>
      </c>
      <c r="L38" t="s">
        <v>1313</v>
      </c>
      <c r="M38" t="s">
        <v>32</v>
      </c>
      <c r="N38">
        <v>1670</v>
      </c>
      <c r="O38" t="s">
        <v>1314</v>
      </c>
      <c r="Q38" t="s">
        <v>1315</v>
      </c>
      <c r="R38" t="s">
        <v>32</v>
      </c>
      <c r="S38">
        <v>2112</v>
      </c>
      <c r="T38" t="s">
        <v>1316</v>
      </c>
      <c r="U38" t="s">
        <v>1317</v>
      </c>
      <c r="W38" t="s">
        <v>37</v>
      </c>
      <c r="X38" t="s">
        <v>331</v>
      </c>
      <c r="Y38" t="s">
        <v>1318</v>
      </c>
      <c r="AA38" t="str">
        <f t="shared" si="3"/>
        <v>Mr George Dedes (General Manager)</v>
      </c>
      <c r="AB38" t="s">
        <v>40</v>
      </c>
      <c r="AC38" t="s">
        <v>1319</v>
      </c>
      <c r="AD38" t="s">
        <v>1320</v>
      </c>
      <c r="AF38" t="str">
        <f>IF(ISNONTEXT(Table1[[#This Row],[MAYOR_LAST]]),"",AB38 &amp; " " &amp; AC38 &amp; " " &amp; AD38 &amp; " (Mayor)")</f>
        <v>Clr Jerome Laxale (Mayor)</v>
      </c>
      <c r="AG38" t="s">
        <v>1321</v>
      </c>
      <c r="AH38" t="s">
        <v>1322</v>
      </c>
      <c r="AI38">
        <v>41</v>
      </c>
      <c r="AJ38">
        <v>124497</v>
      </c>
      <c r="AK38" t="s">
        <v>1323</v>
      </c>
      <c r="AL38">
        <v>1</v>
      </c>
    </row>
    <row r="39" spans="1:38" x14ac:dyDescent="0.25">
      <c r="G39" t="b">
        <f t="shared" si="2"/>
        <v>0</v>
      </c>
      <c r="H39">
        <v>17200</v>
      </c>
      <c r="I39" t="s">
        <v>1410</v>
      </c>
      <c r="J39" t="s">
        <v>1411</v>
      </c>
      <c r="L39" t="s">
        <v>1412</v>
      </c>
      <c r="M39" t="s">
        <v>32</v>
      </c>
      <c r="N39">
        <v>2001</v>
      </c>
      <c r="O39" t="s">
        <v>1413</v>
      </c>
      <c r="Q39" t="s">
        <v>1414</v>
      </c>
      <c r="R39" t="s">
        <v>32</v>
      </c>
      <c r="S39">
        <v>2000</v>
      </c>
      <c r="T39" t="s">
        <v>1415</v>
      </c>
      <c r="U39" t="s">
        <v>1416</v>
      </c>
      <c r="V39" t="s">
        <v>1417</v>
      </c>
      <c r="W39" t="s">
        <v>105</v>
      </c>
      <c r="X39" t="s">
        <v>1418</v>
      </c>
      <c r="Y39" t="s">
        <v>1419</v>
      </c>
      <c r="AA39" t="str">
        <f t="shared" si="3"/>
        <v>Ms Monica Barone (General Manager)</v>
      </c>
      <c r="AB39" t="s">
        <v>40</v>
      </c>
      <c r="AC39" t="s">
        <v>1420</v>
      </c>
      <c r="AD39" t="s">
        <v>314</v>
      </c>
      <c r="AF39" t="str">
        <f>IF(ISNONTEXT(Table1[[#This Row],[MAYOR_LAST]]),"",AB39 &amp; " " &amp; AC39 &amp; " " &amp; AD39 &amp; " (Mayor)")</f>
        <v>Clr Clover Moore (Mayor)</v>
      </c>
      <c r="AG39" t="s">
        <v>1421</v>
      </c>
      <c r="AH39" t="s">
        <v>1422</v>
      </c>
      <c r="AI39">
        <v>27</v>
      </c>
      <c r="AJ39">
        <v>232926</v>
      </c>
      <c r="AK39" t="s">
        <v>1423</v>
      </c>
      <c r="AL39">
        <v>1</v>
      </c>
    </row>
    <row r="40" spans="1:38" x14ac:dyDescent="0.25">
      <c r="B40">
        <v>1</v>
      </c>
      <c r="C40">
        <v>0</v>
      </c>
      <c r="D40">
        <v>0</v>
      </c>
      <c r="G40" t="b">
        <f t="shared" si="2"/>
        <v>1</v>
      </c>
      <c r="H40">
        <v>12350</v>
      </c>
      <c r="I40" t="s">
        <v>497</v>
      </c>
      <c r="J40" t="s">
        <v>498</v>
      </c>
      <c r="L40" t="s">
        <v>499</v>
      </c>
      <c r="M40" t="s">
        <v>32</v>
      </c>
      <c r="N40">
        <v>2794</v>
      </c>
      <c r="O40" t="s">
        <v>500</v>
      </c>
      <c r="Q40" t="s">
        <v>501</v>
      </c>
      <c r="R40" t="s">
        <v>32</v>
      </c>
      <c r="S40">
        <v>2794</v>
      </c>
      <c r="T40" t="s">
        <v>502</v>
      </c>
      <c r="U40">
        <v>0</v>
      </c>
      <c r="W40" t="s">
        <v>37</v>
      </c>
      <c r="X40" t="s">
        <v>68</v>
      </c>
      <c r="Y40" t="s">
        <v>503</v>
      </c>
      <c r="AA40" t="str">
        <f t="shared" si="3"/>
        <v>Mr Paul Devery (General Manager)</v>
      </c>
      <c r="AB40" t="s">
        <v>40</v>
      </c>
      <c r="AC40" t="s">
        <v>504</v>
      </c>
      <c r="AD40" t="s">
        <v>505</v>
      </c>
      <c r="AF40" t="str">
        <f>IF(ISNONTEXT(Table1[[#This Row],[MAYOR_LAST]]),"",AB40 &amp; " " &amp; AC40 &amp; " " &amp; AD40 &amp; " (Mayor)")</f>
        <v>Clr William West (Mayor)</v>
      </c>
      <c r="AG40" t="s">
        <v>506</v>
      </c>
      <c r="AH40" t="s">
        <v>507</v>
      </c>
      <c r="AI40">
        <v>2809</v>
      </c>
      <c r="AJ40">
        <v>12694</v>
      </c>
      <c r="AK40" t="s">
        <v>508</v>
      </c>
      <c r="AL40">
        <v>0</v>
      </c>
    </row>
    <row r="41" spans="1:38" x14ac:dyDescent="0.25">
      <c r="G41" t="b">
        <f t="shared" si="2"/>
        <v>0</v>
      </c>
      <c r="H41">
        <v>12380</v>
      </c>
      <c r="I41" t="s">
        <v>509</v>
      </c>
      <c r="J41" t="s">
        <v>510</v>
      </c>
      <c r="L41" t="s">
        <v>511</v>
      </c>
      <c r="M41" t="s">
        <v>32</v>
      </c>
      <c r="N41">
        <v>2160</v>
      </c>
      <c r="O41" t="s">
        <v>512</v>
      </c>
      <c r="Q41" t="s">
        <v>513</v>
      </c>
      <c r="R41" t="s">
        <v>32</v>
      </c>
      <c r="S41">
        <v>2160</v>
      </c>
      <c r="T41" t="s">
        <v>514</v>
      </c>
      <c r="U41" t="s">
        <v>515</v>
      </c>
      <c r="W41" t="s">
        <v>37</v>
      </c>
      <c r="X41" t="s">
        <v>435</v>
      </c>
      <c r="Y41" t="s">
        <v>516</v>
      </c>
      <c r="AA41" t="str">
        <f t="shared" si="3"/>
        <v>Mr Peter Fitzgerald (General Manager)</v>
      </c>
      <c r="AB41" t="s">
        <v>40</v>
      </c>
      <c r="AC41" t="s">
        <v>449</v>
      </c>
      <c r="AD41" t="s">
        <v>517</v>
      </c>
      <c r="AF41" t="str">
        <f>IF(ISNONTEXT(Table1[[#This Row],[MAYOR_LAST]]),"",AB41 &amp; " " &amp; AC41 &amp; " " &amp; AD41 &amp; " (Mayor)")</f>
        <v>Clr Steve Christou (Mayor)</v>
      </c>
      <c r="AG41" t="s">
        <v>518</v>
      </c>
      <c r="AH41" t="s">
        <v>519</v>
      </c>
      <c r="AI41">
        <v>72</v>
      </c>
      <c r="AJ41">
        <v>231443</v>
      </c>
      <c r="AK41" t="s">
        <v>520</v>
      </c>
      <c r="AL41">
        <v>1</v>
      </c>
    </row>
    <row r="42" spans="1:38" x14ac:dyDescent="0.25">
      <c r="B42">
        <v>6</v>
      </c>
      <c r="C42">
        <v>0</v>
      </c>
      <c r="D42">
        <v>0</v>
      </c>
      <c r="F42" s="7" t="s">
        <v>1707</v>
      </c>
      <c r="G42" t="b">
        <f t="shared" si="2"/>
        <v>1</v>
      </c>
      <c r="H42">
        <v>12390</v>
      </c>
      <c r="I42" t="s">
        <v>521</v>
      </c>
      <c r="J42" t="s">
        <v>522</v>
      </c>
      <c r="L42" t="s">
        <v>523</v>
      </c>
      <c r="M42" t="s">
        <v>32</v>
      </c>
      <c r="N42">
        <v>2830</v>
      </c>
      <c r="O42" t="s">
        <v>524</v>
      </c>
      <c r="Q42" t="s">
        <v>523</v>
      </c>
      <c r="R42" t="s">
        <v>32</v>
      </c>
      <c r="S42">
        <v>2830</v>
      </c>
      <c r="T42" t="s">
        <v>525</v>
      </c>
      <c r="U42" t="s">
        <v>526</v>
      </c>
      <c r="W42" t="s">
        <v>37</v>
      </c>
      <c r="X42" t="s">
        <v>527</v>
      </c>
      <c r="Y42" t="s">
        <v>528</v>
      </c>
      <c r="AA42" t="str">
        <f t="shared" si="3"/>
        <v>Mr Murray Wood (General Manager)</v>
      </c>
      <c r="AB42" t="s">
        <v>40</v>
      </c>
      <c r="AC42" t="s">
        <v>529</v>
      </c>
      <c r="AD42" t="s">
        <v>530</v>
      </c>
      <c r="AF42" t="str">
        <f>IF(ISNONTEXT(Table1[[#This Row],[MAYOR_LAST]]),"",AB42 &amp; " " &amp; AC42 &amp; " " &amp; AD42 &amp; " (Mayor)")</f>
        <v>Clr Stephen Lawrence (Mayor)</v>
      </c>
      <c r="AG42" t="s">
        <v>531</v>
      </c>
      <c r="AH42" t="s">
        <v>532</v>
      </c>
      <c r="AI42">
        <v>7535</v>
      </c>
      <c r="AJ42">
        <v>52090</v>
      </c>
      <c r="AK42" t="s">
        <v>533</v>
      </c>
      <c r="AL42">
        <v>0</v>
      </c>
    </row>
    <row r="43" spans="1:38" x14ac:dyDescent="0.25">
      <c r="G43" t="b">
        <f t="shared" si="2"/>
        <v>0</v>
      </c>
      <c r="H43">
        <v>12700</v>
      </c>
      <c r="I43" t="s">
        <v>534</v>
      </c>
      <c r="J43" t="s">
        <v>535</v>
      </c>
      <c r="L43" t="s">
        <v>536</v>
      </c>
      <c r="M43" t="s">
        <v>32</v>
      </c>
      <c r="N43">
        <v>2420</v>
      </c>
      <c r="O43" t="s">
        <v>537</v>
      </c>
      <c r="Q43" t="s">
        <v>538</v>
      </c>
      <c r="R43" t="s">
        <v>32</v>
      </c>
      <c r="S43">
        <v>2420</v>
      </c>
      <c r="T43" t="s">
        <v>539</v>
      </c>
      <c r="U43" t="s">
        <v>540</v>
      </c>
      <c r="W43" t="s">
        <v>37</v>
      </c>
      <c r="X43" t="s">
        <v>541</v>
      </c>
      <c r="Y43" t="s">
        <v>542</v>
      </c>
      <c r="AA43" t="str">
        <f t="shared" si="3"/>
        <v>Mr Gareth Curtis (General Manager)</v>
      </c>
      <c r="AB43" t="s">
        <v>40</v>
      </c>
      <c r="AC43" t="s">
        <v>276</v>
      </c>
      <c r="AD43" t="s">
        <v>543</v>
      </c>
      <c r="AF43" t="str">
        <f>IF(ISNONTEXT(Table1[[#This Row],[MAYOR_LAST]]),"",AB43 &amp; " " &amp; AC43 &amp; " " &amp; AD43 &amp; " (Mayor)")</f>
        <v>Clr John Connors (Mayor)</v>
      </c>
      <c r="AG43" t="s">
        <v>544</v>
      </c>
      <c r="AH43" t="s">
        <v>545</v>
      </c>
      <c r="AI43">
        <v>2250</v>
      </c>
      <c r="AJ43">
        <v>9188</v>
      </c>
      <c r="AK43" t="s">
        <v>546</v>
      </c>
      <c r="AL43">
        <v>0</v>
      </c>
    </row>
    <row r="44" spans="1:38" x14ac:dyDescent="0.25">
      <c r="G44" t="b">
        <f t="shared" si="2"/>
        <v>0</v>
      </c>
      <c r="H44">
        <v>12730</v>
      </c>
      <c r="I44" t="s">
        <v>547</v>
      </c>
      <c r="J44" t="s">
        <v>548</v>
      </c>
      <c r="L44" t="s">
        <v>549</v>
      </c>
      <c r="M44" t="s">
        <v>32</v>
      </c>
      <c r="N44">
        <v>2710</v>
      </c>
      <c r="O44" t="s">
        <v>550</v>
      </c>
      <c r="Q44" t="s">
        <v>551</v>
      </c>
      <c r="R44" t="s">
        <v>32</v>
      </c>
      <c r="S44">
        <v>2710</v>
      </c>
      <c r="T44" t="s">
        <v>552</v>
      </c>
      <c r="U44" t="s">
        <v>553</v>
      </c>
      <c r="W44" t="s">
        <v>37</v>
      </c>
      <c r="X44" t="s">
        <v>554</v>
      </c>
      <c r="Y44" t="s">
        <v>555</v>
      </c>
      <c r="AA44" t="str">
        <f t="shared" si="3"/>
        <v>Mr Philip Stone (General Manager)</v>
      </c>
      <c r="AB44" t="s">
        <v>40</v>
      </c>
      <c r="AC44" t="s">
        <v>556</v>
      </c>
      <c r="AD44" t="s">
        <v>557</v>
      </c>
      <c r="AF44" t="str">
        <f>IF(ISNONTEXT(Table1[[#This Row],[MAYOR_LAST]]),"",AB44 &amp; " " &amp; AC44 &amp; " " &amp; AD44 &amp; " (Mayor)")</f>
        <v>Clr Norm Brennan (Mayor)</v>
      </c>
      <c r="AG44" t="s">
        <v>558</v>
      </c>
      <c r="AH44" t="s">
        <v>559</v>
      </c>
      <c r="AI44">
        <v>8883</v>
      </c>
      <c r="AJ44">
        <v>8949</v>
      </c>
      <c r="AK44" t="s">
        <v>560</v>
      </c>
      <c r="AL44">
        <v>0</v>
      </c>
    </row>
    <row r="45" spans="1:38" x14ac:dyDescent="0.25">
      <c r="B45">
        <v>0</v>
      </c>
      <c r="C45">
        <v>0</v>
      </c>
      <c r="D45">
        <v>0</v>
      </c>
      <c r="F45" s="7" t="s">
        <v>1737</v>
      </c>
      <c r="G45" t="b">
        <f t="shared" si="2"/>
        <v>1</v>
      </c>
      <c r="H45">
        <v>12750</v>
      </c>
      <c r="I45" t="s">
        <v>561</v>
      </c>
      <c r="J45" t="s">
        <v>562</v>
      </c>
      <c r="L45" t="s">
        <v>563</v>
      </c>
      <c r="M45" t="s">
        <v>32</v>
      </c>
      <c r="N45">
        <v>2537</v>
      </c>
      <c r="O45" t="s">
        <v>564</v>
      </c>
      <c r="Q45" t="s">
        <v>565</v>
      </c>
      <c r="R45" t="s">
        <v>32</v>
      </c>
      <c r="S45">
        <v>2537</v>
      </c>
      <c r="T45" t="s">
        <v>566</v>
      </c>
      <c r="U45" t="s">
        <v>567</v>
      </c>
      <c r="V45" t="s">
        <v>568</v>
      </c>
      <c r="W45" t="s">
        <v>55</v>
      </c>
      <c r="X45" t="s">
        <v>569</v>
      </c>
      <c r="Y45" t="s">
        <v>570</v>
      </c>
      <c r="AA45" t="str">
        <f t="shared" si="3"/>
        <v>Dr Catherine Dale (General Manager)</v>
      </c>
      <c r="AB45" t="s">
        <v>40</v>
      </c>
      <c r="AC45" t="s">
        <v>571</v>
      </c>
      <c r="AD45" t="s">
        <v>572</v>
      </c>
      <c r="AF45" t="str">
        <f>IF(ISNONTEXT(Table1[[#This Row],[MAYOR_LAST]]),"",AB45 &amp; " " &amp; AC45 &amp; " " &amp; AD45 &amp; " (Mayor)")</f>
        <v>Clr Liz Innes (Mayor)</v>
      </c>
      <c r="AG45" t="s">
        <v>573</v>
      </c>
      <c r="AH45" t="s">
        <v>574</v>
      </c>
      <c r="AI45">
        <v>3428</v>
      </c>
      <c r="AJ45">
        <v>38083</v>
      </c>
      <c r="AK45" t="s">
        <v>575</v>
      </c>
      <c r="AL45">
        <v>0</v>
      </c>
    </row>
    <row r="46" spans="1:38" x14ac:dyDescent="0.25">
      <c r="G46" t="b">
        <f t="shared" si="2"/>
        <v>0</v>
      </c>
      <c r="H46">
        <v>12850</v>
      </c>
      <c r="I46" t="s">
        <v>576</v>
      </c>
      <c r="J46" t="s">
        <v>100</v>
      </c>
      <c r="L46" t="s">
        <v>577</v>
      </c>
      <c r="M46" t="s">
        <v>32</v>
      </c>
      <c r="N46">
        <v>1860</v>
      </c>
      <c r="O46" t="s">
        <v>578</v>
      </c>
      <c r="Q46" t="s">
        <v>579</v>
      </c>
      <c r="R46" t="s">
        <v>32</v>
      </c>
      <c r="S46">
        <v>2176</v>
      </c>
      <c r="T46" t="s">
        <v>580</v>
      </c>
      <c r="U46" t="s">
        <v>581</v>
      </c>
      <c r="W46" t="s">
        <v>37</v>
      </c>
      <c r="X46" t="s">
        <v>582</v>
      </c>
      <c r="Y46" t="s">
        <v>583</v>
      </c>
      <c r="AA46" t="str">
        <f t="shared" si="3"/>
        <v>Mr Alan Young (General Manager)</v>
      </c>
      <c r="AB46" t="s">
        <v>40</v>
      </c>
      <c r="AC46" t="s">
        <v>38</v>
      </c>
      <c r="AD46" t="s">
        <v>584</v>
      </c>
      <c r="AF46" t="str">
        <f>IF(ISNONTEXT(Table1[[#This Row],[MAYOR_LAST]]),"",AB46 &amp; " " &amp; AC46 &amp; " " &amp; AD46 &amp; " (Mayor)")</f>
        <v>Clr Frank Carbone (Mayor)</v>
      </c>
      <c r="AG46" t="s">
        <v>585</v>
      </c>
      <c r="AH46" t="s">
        <v>586</v>
      </c>
      <c r="AI46">
        <v>102</v>
      </c>
      <c r="AJ46">
        <v>208468</v>
      </c>
      <c r="AK46" t="s">
        <v>587</v>
      </c>
      <c r="AL46">
        <v>1</v>
      </c>
    </row>
    <row r="47" spans="1:38" x14ac:dyDescent="0.25">
      <c r="A47" t="b">
        <v>1</v>
      </c>
      <c r="F47" s="7" t="s">
        <v>1752</v>
      </c>
      <c r="G47" t="b">
        <f t="shared" si="2"/>
        <v>0</v>
      </c>
      <c r="H47">
        <v>12870</v>
      </c>
      <c r="I47" t="s">
        <v>588</v>
      </c>
      <c r="J47" t="s">
        <v>589</v>
      </c>
      <c r="L47" t="s">
        <v>590</v>
      </c>
      <c r="M47" t="s">
        <v>32</v>
      </c>
      <c r="N47">
        <v>2646</v>
      </c>
      <c r="O47" t="s">
        <v>591</v>
      </c>
      <c r="Q47" t="s">
        <v>592</v>
      </c>
      <c r="R47" t="s">
        <v>32</v>
      </c>
      <c r="S47">
        <v>2646</v>
      </c>
      <c r="T47" t="s">
        <v>593</v>
      </c>
      <c r="U47" t="s">
        <v>594</v>
      </c>
      <c r="W47" t="s">
        <v>37</v>
      </c>
      <c r="X47" t="s">
        <v>595</v>
      </c>
      <c r="Y47" t="s">
        <v>596</v>
      </c>
      <c r="AA47" t="str">
        <f t="shared" si="3"/>
        <v>Mr Adrian Butler (General Manager)</v>
      </c>
      <c r="AB47" t="s">
        <v>40</v>
      </c>
      <c r="AC47" t="s">
        <v>597</v>
      </c>
      <c r="AD47" t="s">
        <v>228</v>
      </c>
      <c r="AF47" t="str">
        <f>IF(ISNONTEXT(Table1[[#This Row],[MAYOR_LAST]]),"",AB47 &amp; " " &amp; AC47 &amp; " " &amp; AD47 &amp; " (Mayor)")</f>
        <v>Clr Patrick Bourke (Mayor)</v>
      </c>
      <c r="AG47" t="s">
        <v>598</v>
      </c>
      <c r="AH47" t="s">
        <v>599</v>
      </c>
      <c r="AI47">
        <v>5685</v>
      </c>
      <c r="AJ47">
        <v>12444</v>
      </c>
      <c r="AK47" t="s">
        <v>600</v>
      </c>
      <c r="AL47">
        <v>0</v>
      </c>
    </row>
    <row r="48" spans="1:38" x14ac:dyDescent="0.25">
      <c r="B48">
        <v>0</v>
      </c>
      <c r="C48">
        <v>0</v>
      </c>
      <c r="D48">
        <v>0</v>
      </c>
      <c r="G48" t="b">
        <f t="shared" si="2"/>
        <v>1</v>
      </c>
      <c r="H48">
        <v>12900</v>
      </c>
      <c r="I48" t="s">
        <v>601</v>
      </c>
      <c r="J48" t="s">
        <v>602</v>
      </c>
      <c r="L48" t="s">
        <v>603</v>
      </c>
      <c r="M48" t="s">
        <v>32</v>
      </c>
      <c r="N48">
        <v>2871</v>
      </c>
      <c r="O48" t="s">
        <v>604</v>
      </c>
      <c r="Q48" t="s">
        <v>605</v>
      </c>
      <c r="R48" t="s">
        <v>32</v>
      </c>
      <c r="S48">
        <v>2871</v>
      </c>
      <c r="T48" t="s">
        <v>606</v>
      </c>
      <c r="U48" t="s">
        <v>607</v>
      </c>
      <c r="W48" t="s">
        <v>37</v>
      </c>
      <c r="X48" t="s">
        <v>449</v>
      </c>
      <c r="Y48" t="s">
        <v>608</v>
      </c>
      <c r="AA48" t="str">
        <f t="shared" si="3"/>
        <v>Mr Steve Loane (General Manager)</v>
      </c>
      <c r="AB48" t="s">
        <v>40</v>
      </c>
      <c r="AC48" t="s">
        <v>609</v>
      </c>
      <c r="AD48" t="s">
        <v>610</v>
      </c>
      <c r="AE48" t="s">
        <v>164</v>
      </c>
      <c r="AF48" t="str">
        <f>IF(ISNONTEXT(Table1[[#This Row],[MAYOR_LAST]]),"",AB48 &amp; " " &amp; AC48 &amp; " " &amp; AD48 &amp; " (Mayor)")</f>
        <v>Clr Phyllis Miller (Mayor)</v>
      </c>
      <c r="AG48" t="s">
        <v>611</v>
      </c>
      <c r="AH48" t="s">
        <v>612</v>
      </c>
      <c r="AI48">
        <v>4710</v>
      </c>
      <c r="AJ48">
        <v>9859</v>
      </c>
      <c r="AK48" t="s">
        <v>613</v>
      </c>
      <c r="AL48">
        <v>0</v>
      </c>
    </row>
    <row r="49" spans="2:38" x14ac:dyDescent="0.25">
      <c r="B49">
        <v>0</v>
      </c>
      <c r="C49">
        <v>0</v>
      </c>
      <c r="D49">
        <v>0</v>
      </c>
      <c r="F49" s="7" t="s">
        <v>1730</v>
      </c>
      <c r="G49" t="b">
        <f t="shared" si="2"/>
        <v>1</v>
      </c>
      <c r="H49">
        <v>12930</v>
      </c>
      <c r="I49" t="s">
        <v>614</v>
      </c>
      <c r="J49" t="s">
        <v>615</v>
      </c>
      <c r="L49" t="s">
        <v>616</v>
      </c>
      <c r="M49" t="s">
        <v>32</v>
      </c>
      <c r="N49">
        <v>1481</v>
      </c>
      <c r="O49" t="s">
        <v>617</v>
      </c>
      <c r="P49" t="s">
        <v>618</v>
      </c>
      <c r="Q49" t="s">
        <v>619</v>
      </c>
      <c r="R49" t="s">
        <v>32</v>
      </c>
      <c r="S49">
        <v>1481</v>
      </c>
      <c r="T49" t="s">
        <v>620</v>
      </c>
      <c r="U49">
        <v>0</v>
      </c>
      <c r="W49" t="s">
        <v>105</v>
      </c>
      <c r="X49" t="s">
        <v>621</v>
      </c>
      <c r="Y49" t="s">
        <v>622</v>
      </c>
      <c r="AA49" t="str">
        <f t="shared" si="3"/>
        <v>Ms Gail Connolly (General Manager)</v>
      </c>
      <c r="AB49" t="s">
        <v>40</v>
      </c>
      <c r="AC49" t="s">
        <v>41</v>
      </c>
      <c r="AD49" t="s">
        <v>623</v>
      </c>
      <c r="AE49" t="s">
        <v>624</v>
      </c>
      <c r="AF49" t="str">
        <f>IF(ISNONTEXT(Table1[[#This Row],[MAYOR_LAST]]),"",AB49 &amp; " " &amp; AC49 &amp; " " &amp; AD49 &amp; " (Mayor)")</f>
        <v>Clr Kevin Greene (Mayor)</v>
      </c>
      <c r="AG49" t="s">
        <v>625</v>
      </c>
      <c r="AH49" t="s">
        <v>626</v>
      </c>
      <c r="AI49">
        <v>38</v>
      </c>
      <c r="AJ49">
        <v>156293</v>
      </c>
      <c r="AK49" t="s">
        <v>627</v>
      </c>
      <c r="AL49">
        <v>1</v>
      </c>
    </row>
    <row r="50" spans="2:38" x14ac:dyDescent="0.25">
      <c r="G50" t="b">
        <f t="shared" si="2"/>
        <v>0</v>
      </c>
      <c r="H50">
        <v>12950</v>
      </c>
      <c r="I50" t="s">
        <v>628</v>
      </c>
      <c r="J50" t="s">
        <v>629</v>
      </c>
      <c r="L50" t="s">
        <v>630</v>
      </c>
      <c r="M50" t="s">
        <v>32</v>
      </c>
      <c r="N50">
        <v>2827</v>
      </c>
      <c r="O50" t="s">
        <v>631</v>
      </c>
      <c r="Q50" t="s">
        <v>632</v>
      </c>
      <c r="R50" t="s">
        <v>32</v>
      </c>
      <c r="S50">
        <v>2827</v>
      </c>
      <c r="T50" t="s">
        <v>633</v>
      </c>
      <c r="U50" t="s">
        <v>634</v>
      </c>
      <c r="W50" t="s">
        <v>37</v>
      </c>
      <c r="X50" t="s">
        <v>70</v>
      </c>
      <c r="Y50" t="s">
        <v>635</v>
      </c>
      <c r="AA50" t="str">
        <f t="shared" si="3"/>
        <v>Mr David Neeves (General Manager)</v>
      </c>
      <c r="AB50" t="s">
        <v>40</v>
      </c>
      <c r="AC50" t="s">
        <v>636</v>
      </c>
      <c r="AD50" t="s">
        <v>637</v>
      </c>
      <c r="AF50" t="str">
        <f>IF(ISNONTEXT(Table1[[#This Row],[MAYOR_LAST]]),"",AB50 &amp; " " &amp; AC50 &amp; " " &amp; AD50 &amp; " (Mayor)")</f>
        <v>Clr Doug Batten (Mayor)</v>
      </c>
      <c r="AG50" t="s">
        <v>638</v>
      </c>
      <c r="AH50" t="s">
        <v>639</v>
      </c>
      <c r="AI50">
        <v>4832</v>
      </c>
      <c r="AJ50">
        <v>4247</v>
      </c>
      <c r="AK50" t="s">
        <v>640</v>
      </c>
      <c r="AL50">
        <v>0</v>
      </c>
    </row>
    <row r="51" spans="2:38" x14ac:dyDescent="0.25">
      <c r="E51" t="b">
        <v>1</v>
      </c>
      <c r="G51" t="b">
        <f t="shared" si="2"/>
        <v>0</v>
      </c>
      <c r="H51">
        <v>13010</v>
      </c>
      <c r="I51" t="s">
        <v>641</v>
      </c>
      <c r="J51" t="s">
        <v>642</v>
      </c>
      <c r="L51" t="s">
        <v>643</v>
      </c>
      <c r="M51" t="s">
        <v>32</v>
      </c>
      <c r="N51">
        <v>2370</v>
      </c>
      <c r="O51" t="s">
        <v>644</v>
      </c>
      <c r="Q51" t="s">
        <v>645</v>
      </c>
      <c r="R51" t="s">
        <v>32</v>
      </c>
      <c r="S51">
        <v>2370</v>
      </c>
      <c r="T51" t="s">
        <v>646</v>
      </c>
      <c r="U51" t="s">
        <v>647</v>
      </c>
      <c r="W51" t="s">
        <v>37</v>
      </c>
      <c r="X51" t="s">
        <v>648</v>
      </c>
      <c r="Y51" t="s">
        <v>649</v>
      </c>
      <c r="AA51" t="str">
        <f t="shared" si="3"/>
        <v>Mr Craig Bennett (General Manager)</v>
      </c>
      <c r="AB51" t="s">
        <v>40</v>
      </c>
      <c r="AC51" t="s">
        <v>650</v>
      </c>
      <c r="AD51" t="s">
        <v>651</v>
      </c>
      <c r="AF51" t="str">
        <f>IF(ISNONTEXT(Table1[[#This Row],[MAYOR_LAST]]),"",AB51 &amp; " " &amp; AC51 &amp; " " &amp; AD51 &amp; " (Mayor)")</f>
        <v>Clr Carol Sparks (Mayor)</v>
      </c>
      <c r="AG51" t="s">
        <v>652</v>
      </c>
      <c r="AH51" t="s">
        <v>653</v>
      </c>
      <c r="AI51">
        <v>5480</v>
      </c>
      <c r="AJ51">
        <v>8919</v>
      </c>
      <c r="AK51" t="s">
        <v>654</v>
      </c>
      <c r="AL51">
        <v>0</v>
      </c>
    </row>
    <row r="52" spans="2:38" x14ac:dyDescent="0.25">
      <c r="B52">
        <v>5</v>
      </c>
      <c r="C52">
        <v>0</v>
      </c>
      <c r="D52">
        <v>0</v>
      </c>
      <c r="F52" s="7" t="s">
        <v>1717</v>
      </c>
      <c r="G52" t="b">
        <f t="shared" si="2"/>
        <v>1</v>
      </c>
      <c r="H52">
        <v>13310</v>
      </c>
      <c r="I52" t="s">
        <v>655</v>
      </c>
      <c r="J52" t="s">
        <v>656</v>
      </c>
      <c r="L52" t="s">
        <v>657</v>
      </c>
      <c r="M52" t="s">
        <v>32</v>
      </c>
      <c r="N52">
        <v>2580</v>
      </c>
      <c r="O52" t="s">
        <v>323</v>
      </c>
      <c r="P52" t="s">
        <v>658</v>
      </c>
      <c r="Q52" t="s">
        <v>657</v>
      </c>
      <c r="R52" t="s">
        <v>32</v>
      </c>
      <c r="S52">
        <v>2580</v>
      </c>
      <c r="T52" t="s">
        <v>659</v>
      </c>
      <c r="U52" t="s">
        <v>660</v>
      </c>
      <c r="W52" t="s">
        <v>37</v>
      </c>
      <c r="X52" t="s">
        <v>661</v>
      </c>
      <c r="Y52" t="s">
        <v>649</v>
      </c>
      <c r="AA52" t="str">
        <f t="shared" si="3"/>
        <v>Mr Warwick Bennett (General Manager)</v>
      </c>
      <c r="AB52" t="s">
        <v>40</v>
      </c>
      <c r="AC52" t="s">
        <v>410</v>
      </c>
      <c r="AD52" t="s">
        <v>662</v>
      </c>
      <c r="AF52" t="str">
        <f>IF(ISNONTEXT(Table1[[#This Row],[MAYOR_LAST]]),"",AB52 &amp; " " &amp; AC52 &amp; " " &amp; AD52 &amp; " (Mayor)")</f>
        <v>Clr Bob Kirk (Mayor)</v>
      </c>
      <c r="AG52" t="s">
        <v>663</v>
      </c>
      <c r="AH52" t="s">
        <v>664</v>
      </c>
      <c r="AI52">
        <v>3220</v>
      </c>
      <c r="AJ52">
        <v>30556</v>
      </c>
      <c r="AK52" t="s">
        <v>665</v>
      </c>
      <c r="AL52">
        <v>0</v>
      </c>
    </row>
    <row r="53" spans="2:38" x14ac:dyDescent="0.25">
      <c r="B53">
        <v>1</v>
      </c>
      <c r="C53">
        <v>0</v>
      </c>
      <c r="D53">
        <v>0</v>
      </c>
      <c r="G53" t="b">
        <f t="shared" si="2"/>
        <v>1</v>
      </c>
      <c r="H53">
        <v>13340</v>
      </c>
      <c r="I53" t="s">
        <v>666</v>
      </c>
      <c r="J53" t="s">
        <v>562</v>
      </c>
      <c r="L53" t="s">
        <v>667</v>
      </c>
      <c r="M53" t="s">
        <v>32</v>
      </c>
      <c r="N53">
        <v>2644</v>
      </c>
      <c r="O53" t="s">
        <v>668</v>
      </c>
      <c r="Q53" t="s">
        <v>669</v>
      </c>
      <c r="R53" t="s">
        <v>32</v>
      </c>
      <c r="S53">
        <v>2644</v>
      </c>
      <c r="T53" t="s">
        <v>670</v>
      </c>
      <c r="U53" t="s">
        <v>671</v>
      </c>
      <c r="W53" t="s">
        <v>37</v>
      </c>
      <c r="X53" t="s">
        <v>672</v>
      </c>
      <c r="Y53" t="s">
        <v>673</v>
      </c>
      <c r="AA53" t="str">
        <f t="shared" si="3"/>
        <v>Mr Steven Pinnuck (General Manager)</v>
      </c>
      <c r="AB53" t="s">
        <v>40</v>
      </c>
      <c r="AC53" t="s">
        <v>674</v>
      </c>
      <c r="AD53" t="s">
        <v>675</v>
      </c>
      <c r="AF53" t="str">
        <f>IF(ISNONTEXT(Table1[[#This Row],[MAYOR_LAST]]),"",AB53 &amp; " " &amp; AC53 &amp; " " &amp; AD53 &amp; " (Mayor)")</f>
        <v>Clr Heather Wilton (Mayor)</v>
      </c>
      <c r="AG53" t="s">
        <v>676</v>
      </c>
      <c r="AH53" t="s">
        <v>677</v>
      </c>
      <c r="AI53">
        <v>5750</v>
      </c>
      <c r="AJ53">
        <v>10602</v>
      </c>
      <c r="AK53" t="s">
        <v>678</v>
      </c>
      <c r="AL53">
        <v>0</v>
      </c>
    </row>
    <row r="54" spans="2:38" x14ac:dyDescent="0.25">
      <c r="B54">
        <v>0</v>
      </c>
      <c r="C54">
        <v>0</v>
      </c>
      <c r="D54">
        <v>0</v>
      </c>
      <c r="F54" s="7" t="s">
        <v>1742</v>
      </c>
      <c r="G54" t="b">
        <f t="shared" si="2"/>
        <v>1</v>
      </c>
      <c r="H54">
        <v>13450</v>
      </c>
      <c r="I54" t="s">
        <v>679</v>
      </c>
      <c r="J54" t="s">
        <v>680</v>
      </c>
      <c r="L54" t="s">
        <v>681</v>
      </c>
      <c r="M54" t="s">
        <v>32</v>
      </c>
      <c r="N54">
        <v>2680</v>
      </c>
      <c r="O54" t="s">
        <v>682</v>
      </c>
      <c r="Q54" t="s">
        <v>683</v>
      </c>
      <c r="R54" t="s">
        <v>32</v>
      </c>
      <c r="S54">
        <v>2680</v>
      </c>
      <c r="T54" t="s">
        <v>684</v>
      </c>
      <c r="U54" t="s">
        <v>685</v>
      </c>
      <c r="W54" t="s">
        <v>37</v>
      </c>
      <c r="X54" t="s">
        <v>686</v>
      </c>
      <c r="Y54" t="s">
        <v>687</v>
      </c>
      <c r="AA54" t="str">
        <f t="shared" si="3"/>
        <v>Mr Brett Stonestreet (General Manager)</v>
      </c>
      <c r="AB54" t="s">
        <v>40</v>
      </c>
      <c r="AC54" t="s">
        <v>276</v>
      </c>
      <c r="AD54" t="s">
        <v>688</v>
      </c>
      <c r="AF54" t="str">
        <f>IF(ISNONTEXT(Table1[[#This Row],[MAYOR_LAST]]),"",AB54 &amp; " " &amp; AC54 &amp; " " &amp; AD54 &amp; " (Mayor)")</f>
        <v>Clr John Dal Broi (Mayor)</v>
      </c>
      <c r="AG54" t="s">
        <v>689</v>
      </c>
      <c r="AH54" t="s">
        <v>690</v>
      </c>
      <c r="AI54">
        <v>1639</v>
      </c>
      <c r="AJ54">
        <v>26586</v>
      </c>
      <c r="AK54" t="s">
        <v>691</v>
      </c>
      <c r="AL54">
        <v>0</v>
      </c>
    </row>
    <row r="55" spans="2:38" x14ac:dyDescent="0.25">
      <c r="B55">
        <v>0</v>
      </c>
      <c r="C55">
        <v>0</v>
      </c>
      <c r="D55">
        <v>0</v>
      </c>
      <c r="G55" t="b">
        <f t="shared" si="2"/>
        <v>1</v>
      </c>
      <c r="H55">
        <v>13550</v>
      </c>
      <c r="I55" t="s">
        <v>692</v>
      </c>
      <c r="J55" t="s">
        <v>155</v>
      </c>
      <c r="L55" t="s">
        <v>693</v>
      </c>
      <c r="M55" t="s">
        <v>32</v>
      </c>
      <c r="N55">
        <v>2380</v>
      </c>
      <c r="O55" t="s">
        <v>694</v>
      </c>
      <c r="Q55" t="s">
        <v>695</v>
      </c>
      <c r="R55" t="s">
        <v>32</v>
      </c>
      <c r="S55">
        <v>2380</v>
      </c>
      <c r="T55" t="s">
        <v>696</v>
      </c>
      <c r="U55" t="s">
        <v>697</v>
      </c>
      <c r="W55" t="s">
        <v>37</v>
      </c>
      <c r="X55" t="s">
        <v>698</v>
      </c>
      <c r="Y55" t="s">
        <v>699</v>
      </c>
      <c r="AA55" t="str">
        <f t="shared" si="3"/>
        <v>Mr Eric Groth (General Manager)</v>
      </c>
      <c r="AB55" t="s">
        <v>40</v>
      </c>
      <c r="AC55" t="s">
        <v>700</v>
      </c>
      <c r="AD55" t="s">
        <v>701</v>
      </c>
      <c r="AF55" t="str">
        <f>IF(ISNONTEXT(Table1[[#This Row],[MAYOR_LAST]]),"",AB55 &amp; " " &amp; AC55 &amp; " " &amp; AD55 &amp; " (Mayor)")</f>
        <v>Clr Jamie Chaffey (Mayor)</v>
      </c>
      <c r="AG55" t="s">
        <v>702</v>
      </c>
      <c r="AH55" t="s">
        <v>703</v>
      </c>
      <c r="AI55">
        <v>4987</v>
      </c>
      <c r="AJ55">
        <v>12579</v>
      </c>
      <c r="AK55" t="s">
        <v>704</v>
      </c>
      <c r="AL55">
        <v>0</v>
      </c>
    </row>
    <row r="56" spans="2:38" x14ac:dyDescent="0.25">
      <c r="B56">
        <v>1</v>
      </c>
      <c r="C56">
        <v>0</v>
      </c>
      <c r="D56">
        <v>0</v>
      </c>
      <c r="G56" t="b">
        <f t="shared" si="2"/>
        <v>1</v>
      </c>
      <c r="H56">
        <v>13660</v>
      </c>
      <c r="I56" t="s">
        <v>705</v>
      </c>
      <c r="J56" t="s">
        <v>706</v>
      </c>
      <c r="L56" t="s">
        <v>707</v>
      </c>
      <c r="M56" t="s">
        <v>32</v>
      </c>
      <c r="N56">
        <v>2404</v>
      </c>
      <c r="O56" t="s">
        <v>708</v>
      </c>
      <c r="Q56" t="s">
        <v>709</v>
      </c>
      <c r="R56" t="s">
        <v>32</v>
      </c>
      <c r="S56">
        <v>2404</v>
      </c>
      <c r="T56" t="s">
        <v>710</v>
      </c>
      <c r="U56" t="s">
        <v>711</v>
      </c>
      <c r="W56" t="s">
        <v>37</v>
      </c>
      <c r="X56" t="s">
        <v>712</v>
      </c>
      <c r="Y56" t="s">
        <v>713</v>
      </c>
      <c r="AA56" t="str">
        <f t="shared" si="3"/>
        <v>Mr Max Eastcott (General Manager)</v>
      </c>
      <c r="AB56" t="s">
        <v>40</v>
      </c>
      <c r="AC56" t="s">
        <v>276</v>
      </c>
      <c r="AD56" t="s">
        <v>714</v>
      </c>
      <c r="AF56" t="str">
        <f>IF(ISNONTEXT(Table1[[#This Row],[MAYOR_LAST]]),"",AB56 &amp; " " &amp; AC56 &amp; " " &amp; AD56 &amp; " (Mayor)")</f>
        <v>Clr John Coulton (Mayor)</v>
      </c>
      <c r="AG56" t="s">
        <v>715</v>
      </c>
      <c r="AH56" t="s">
        <v>716</v>
      </c>
      <c r="AI56">
        <v>9260</v>
      </c>
      <c r="AJ56">
        <v>5314</v>
      </c>
      <c r="AK56" t="s">
        <v>717</v>
      </c>
      <c r="AL56">
        <v>0</v>
      </c>
    </row>
    <row r="57" spans="2:38" x14ac:dyDescent="0.25">
      <c r="B57">
        <v>0</v>
      </c>
      <c r="C57">
        <v>0</v>
      </c>
      <c r="D57">
        <v>0</v>
      </c>
      <c r="F57" s="7" t="s">
        <v>1735</v>
      </c>
      <c r="G57" t="b">
        <f t="shared" si="2"/>
        <v>1</v>
      </c>
      <c r="H57">
        <v>13800</v>
      </c>
      <c r="I57" t="s">
        <v>718</v>
      </c>
      <c r="J57" t="s">
        <v>719</v>
      </c>
      <c r="L57" t="s">
        <v>720</v>
      </c>
      <c r="M57" t="s">
        <v>32</v>
      </c>
      <c r="N57">
        <v>2756</v>
      </c>
      <c r="O57" t="s">
        <v>721</v>
      </c>
      <c r="Q57" t="s">
        <v>722</v>
      </c>
      <c r="R57" t="s">
        <v>32</v>
      </c>
      <c r="S57">
        <v>2756</v>
      </c>
      <c r="T57" t="s">
        <v>723</v>
      </c>
      <c r="U57" t="s">
        <v>724</v>
      </c>
      <c r="V57" t="s">
        <v>725</v>
      </c>
      <c r="W57" t="s">
        <v>105</v>
      </c>
      <c r="X57" t="s">
        <v>135</v>
      </c>
      <c r="Y57" t="s">
        <v>726</v>
      </c>
      <c r="AA57" t="str">
        <f t="shared" si="3"/>
        <v>Ms Elizabeth Richardson (General Manager)</v>
      </c>
      <c r="AB57" t="s">
        <v>40</v>
      </c>
      <c r="AC57" t="s">
        <v>597</v>
      </c>
      <c r="AD57" t="s">
        <v>727</v>
      </c>
      <c r="AF57" t="str">
        <f>IF(ISNONTEXT(Table1[[#This Row],[MAYOR_LAST]]),"",AB57 &amp; " " &amp; AC57 &amp; " " &amp; AD57 &amp; " (Mayor)")</f>
        <v>Clr Patrick Conolly (Mayor)</v>
      </c>
      <c r="AG57" t="s">
        <v>728</v>
      </c>
      <c r="AH57" t="s">
        <v>729</v>
      </c>
      <c r="AI57">
        <v>2775</v>
      </c>
      <c r="AJ57">
        <v>66623</v>
      </c>
      <c r="AK57" t="s">
        <v>730</v>
      </c>
      <c r="AL57">
        <v>1</v>
      </c>
    </row>
    <row r="58" spans="2:38" x14ac:dyDescent="0.25">
      <c r="B58">
        <v>0</v>
      </c>
      <c r="C58">
        <v>0</v>
      </c>
      <c r="D58">
        <v>0</v>
      </c>
      <c r="G58" t="b">
        <f t="shared" si="2"/>
        <v>1</v>
      </c>
      <c r="H58">
        <v>13850</v>
      </c>
      <c r="I58" t="s">
        <v>731</v>
      </c>
      <c r="J58" t="s">
        <v>732</v>
      </c>
      <c r="L58" t="s">
        <v>733</v>
      </c>
      <c r="M58" t="s">
        <v>32</v>
      </c>
      <c r="N58">
        <v>2711</v>
      </c>
      <c r="O58" t="s">
        <v>734</v>
      </c>
      <c r="Q58" t="s">
        <v>735</v>
      </c>
      <c r="R58" t="s">
        <v>32</v>
      </c>
      <c r="S58">
        <v>2711</v>
      </c>
      <c r="T58" t="s">
        <v>736</v>
      </c>
      <c r="U58" t="s">
        <v>737</v>
      </c>
      <c r="W58" t="s">
        <v>37</v>
      </c>
      <c r="X58" t="s">
        <v>70</v>
      </c>
      <c r="Y58" t="s">
        <v>738</v>
      </c>
      <c r="AA58" t="str">
        <f t="shared" si="3"/>
        <v>Mr David Webb (General Manager)</v>
      </c>
      <c r="AB58" t="s">
        <v>40</v>
      </c>
      <c r="AC58" t="s">
        <v>739</v>
      </c>
      <c r="AD58" t="s">
        <v>740</v>
      </c>
      <c r="AF58" t="str">
        <f>IF(ISNONTEXT(Table1[[#This Row],[MAYOR_LAST]]),"",AB58 &amp; " " &amp; AC58 &amp; " " &amp; AD58 &amp; " (Mayor)")</f>
        <v>Clr Jenny Dwyer (Mayor)</v>
      </c>
      <c r="AG58" t="s">
        <v>741</v>
      </c>
      <c r="AH58" t="s">
        <v>742</v>
      </c>
      <c r="AI58">
        <v>11326</v>
      </c>
      <c r="AJ58">
        <v>2979</v>
      </c>
      <c r="AK58" t="s">
        <v>743</v>
      </c>
      <c r="AL58">
        <v>0</v>
      </c>
    </row>
    <row r="59" spans="2:38" x14ac:dyDescent="0.25">
      <c r="B59">
        <v>0</v>
      </c>
      <c r="C59">
        <v>0</v>
      </c>
      <c r="D59">
        <v>0</v>
      </c>
      <c r="F59" s="7" t="s">
        <v>1759</v>
      </c>
      <c r="G59" t="b">
        <f t="shared" si="2"/>
        <v>1</v>
      </c>
      <c r="H59">
        <v>13910</v>
      </c>
      <c r="I59" t="s">
        <v>744</v>
      </c>
      <c r="J59" t="s">
        <v>706</v>
      </c>
      <c r="L59" t="s">
        <v>745</v>
      </c>
      <c r="M59" t="s">
        <v>32</v>
      </c>
      <c r="N59">
        <v>2594</v>
      </c>
      <c r="O59" t="s">
        <v>746</v>
      </c>
      <c r="Q59" t="s">
        <v>583</v>
      </c>
      <c r="R59" t="s">
        <v>32</v>
      </c>
      <c r="S59">
        <v>2594</v>
      </c>
      <c r="T59" t="s">
        <v>747</v>
      </c>
      <c r="U59" t="s">
        <v>748</v>
      </c>
      <c r="W59" t="s">
        <v>37</v>
      </c>
      <c r="X59" t="s">
        <v>121</v>
      </c>
      <c r="Y59" t="s">
        <v>749</v>
      </c>
      <c r="AA59" t="str">
        <f t="shared" si="3"/>
        <v>Mr Anthony O'Reilly (General Manager)</v>
      </c>
      <c r="AB59" t="s">
        <v>40</v>
      </c>
      <c r="AC59" t="s">
        <v>178</v>
      </c>
      <c r="AD59" t="s">
        <v>750</v>
      </c>
      <c r="AF59" t="str">
        <f>IF(ISNONTEXT(Table1[[#This Row],[MAYOR_LAST]]),"",AB59 &amp; " " &amp; AC59 &amp; " " &amp; AD59 &amp; " (Mayor)")</f>
        <v>Clr Brian Ingram (Mayor)</v>
      </c>
      <c r="AG59" t="s">
        <v>751</v>
      </c>
      <c r="AH59" t="s">
        <v>752</v>
      </c>
      <c r="AI59">
        <v>7141</v>
      </c>
      <c r="AJ59">
        <v>18753</v>
      </c>
      <c r="AK59" t="s">
        <v>753</v>
      </c>
      <c r="AL59">
        <v>0</v>
      </c>
    </row>
    <row r="60" spans="2:38" x14ac:dyDescent="0.25">
      <c r="B60">
        <v>0</v>
      </c>
      <c r="C60">
        <v>0</v>
      </c>
      <c r="D60">
        <v>0</v>
      </c>
      <c r="G60" t="b">
        <f t="shared" si="2"/>
        <v>1</v>
      </c>
      <c r="H60">
        <v>14170</v>
      </c>
      <c r="I60" t="s">
        <v>780</v>
      </c>
      <c r="J60" t="s">
        <v>781</v>
      </c>
      <c r="L60" t="s">
        <v>782</v>
      </c>
      <c r="M60" t="s">
        <v>783</v>
      </c>
      <c r="N60">
        <v>2049</v>
      </c>
      <c r="O60" t="s">
        <v>784</v>
      </c>
      <c r="Q60" t="s">
        <v>785</v>
      </c>
      <c r="R60" t="s">
        <v>32</v>
      </c>
      <c r="S60">
        <v>2131</v>
      </c>
      <c r="T60" t="s">
        <v>786</v>
      </c>
      <c r="U60" t="s">
        <v>787</v>
      </c>
      <c r="W60" t="s">
        <v>37</v>
      </c>
      <c r="X60" t="s">
        <v>435</v>
      </c>
      <c r="Y60" t="s">
        <v>788</v>
      </c>
      <c r="AA60" t="str">
        <f t="shared" si="3"/>
        <v>Mr Peter Gainsford (General Manager)</v>
      </c>
      <c r="AB60" t="s">
        <v>40</v>
      </c>
      <c r="AC60" t="s">
        <v>789</v>
      </c>
      <c r="AD60" t="s">
        <v>790</v>
      </c>
      <c r="AF60" t="str">
        <f>IF(ISNONTEXT(Table1[[#This Row],[MAYOR_LAST]]),"",AB60 &amp; " " &amp; AC60 &amp; " " &amp; AD60 &amp; " (Mayor)")</f>
        <v>Clr Rochelle Porteous (Mayor)</v>
      </c>
      <c r="AG60" t="s">
        <v>791</v>
      </c>
      <c r="AH60" t="s">
        <v>792</v>
      </c>
      <c r="AI60">
        <v>35</v>
      </c>
      <c r="AJ60">
        <v>194564</v>
      </c>
      <c r="AK60" t="s">
        <v>793</v>
      </c>
      <c r="AL60">
        <v>1</v>
      </c>
    </row>
    <row r="61" spans="2:38" x14ac:dyDescent="0.25">
      <c r="B61">
        <v>5</v>
      </c>
      <c r="C61">
        <v>2</v>
      </c>
      <c r="D61">
        <v>0</v>
      </c>
      <c r="G61" t="b">
        <f t="shared" si="2"/>
        <v>1</v>
      </c>
      <c r="H61">
        <v>14220</v>
      </c>
      <c r="I61" t="s">
        <v>794</v>
      </c>
      <c r="J61" t="s">
        <v>795</v>
      </c>
      <c r="L61" t="s">
        <v>796</v>
      </c>
      <c r="M61" t="s">
        <v>32</v>
      </c>
      <c r="N61">
        <v>2360</v>
      </c>
      <c r="O61" t="s">
        <v>797</v>
      </c>
      <c r="Q61" t="s">
        <v>798</v>
      </c>
      <c r="R61" t="s">
        <v>32</v>
      </c>
      <c r="S61">
        <v>2360</v>
      </c>
      <c r="T61" t="s">
        <v>799</v>
      </c>
      <c r="U61" t="s">
        <v>800</v>
      </c>
      <c r="V61" t="s">
        <v>801</v>
      </c>
      <c r="W61" t="s">
        <v>37</v>
      </c>
      <c r="X61" t="s">
        <v>68</v>
      </c>
      <c r="Y61" t="s">
        <v>802</v>
      </c>
      <c r="AA61" t="str">
        <f t="shared" si="3"/>
        <v>Mr Paul Henry  (General Manager)</v>
      </c>
      <c r="AB61" t="s">
        <v>40</v>
      </c>
      <c r="AC61" t="s">
        <v>68</v>
      </c>
      <c r="AD61" t="s">
        <v>803</v>
      </c>
      <c r="AF61" t="str">
        <f>IF(ISNONTEXT(Table1[[#This Row],[MAYOR_LAST]]),"",AB61 &amp; " " &amp; AC61 &amp; " " &amp; AD61 &amp; " (Mayor)")</f>
        <v>Clr Paul Harmon (Mayor)</v>
      </c>
      <c r="AG61" t="s">
        <v>804</v>
      </c>
      <c r="AH61" t="s">
        <v>805</v>
      </c>
      <c r="AI61">
        <v>8597</v>
      </c>
      <c r="AJ61">
        <v>16815</v>
      </c>
      <c r="AK61" t="s">
        <v>806</v>
      </c>
      <c r="AL61">
        <v>0</v>
      </c>
    </row>
    <row r="62" spans="2:38" x14ac:dyDescent="0.25">
      <c r="G62" t="b">
        <f t="shared" si="2"/>
        <v>0</v>
      </c>
      <c r="H62">
        <v>14300</v>
      </c>
      <c r="I62" t="s">
        <v>807</v>
      </c>
      <c r="J62" t="s">
        <v>808</v>
      </c>
      <c r="L62" t="s">
        <v>809</v>
      </c>
      <c r="M62" t="s">
        <v>32</v>
      </c>
      <c r="N62">
        <v>2663</v>
      </c>
      <c r="O62" t="s">
        <v>810</v>
      </c>
      <c r="Q62" t="s">
        <v>811</v>
      </c>
      <c r="R62" t="s">
        <v>32</v>
      </c>
      <c r="S62">
        <v>2663</v>
      </c>
      <c r="T62" t="s">
        <v>812</v>
      </c>
      <c r="U62" t="s">
        <v>813</v>
      </c>
      <c r="W62" t="s">
        <v>37</v>
      </c>
      <c r="X62" t="s">
        <v>53</v>
      </c>
      <c r="Y62" t="s">
        <v>814</v>
      </c>
      <c r="AA62" t="str">
        <f t="shared" si="3"/>
        <v>Mr James Davis (General Manager)</v>
      </c>
      <c r="AB62" t="s">
        <v>40</v>
      </c>
      <c r="AC62" t="s">
        <v>815</v>
      </c>
      <c r="AD62" t="s">
        <v>176</v>
      </c>
      <c r="AF62" t="str">
        <f>IF(ISNONTEXT(Table1[[#This Row],[MAYOR_LAST]]),"",AB62 &amp; " " &amp; AC62 &amp; " " &amp; AD62 &amp; " (Mayor)")</f>
        <v>Clr Neil Smith (Mayor)</v>
      </c>
      <c r="AG62" t="s">
        <v>816</v>
      </c>
      <c r="AH62" t="s">
        <v>817</v>
      </c>
      <c r="AI62">
        <v>2030</v>
      </c>
      <c r="AJ62">
        <v>6511</v>
      </c>
      <c r="AK62" t="s">
        <v>818</v>
      </c>
      <c r="AL62">
        <v>0</v>
      </c>
    </row>
    <row r="63" spans="2:38" x14ac:dyDescent="0.25">
      <c r="B63">
        <v>8</v>
      </c>
      <c r="C63">
        <v>0</v>
      </c>
      <c r="D63">
        <v>0</v>
      </c>
      <c r="F63" s="7" t="s">
        <v>1749</v>
      </c>
      <c r="G63" t="b">
        <f t="shared" si="2"/>
        <v>1</v>
      </c>
      <c r="H63">
        <v>14350</v>
      </c>
      <c r="I63" t="s">
        <v>819</v>
      </c>
      <c r="J63" t="s">
        <v>820</v>
      </c>
      <c r="L63" t="s">
        <v>821</v>
      </c>
      <c r="M63" t="s">
        <v>32</v>
      </c>
      <c r="N63">
        <v>2440</v>
      </c>
      <c r="O63" t="s">
        <v>822</v>
      </c>
      <c r="Q63" t="s">
        <v>823</v>
      </c>
      <c r="R63" t="s">
        <v>32</v>
      </c>
      <c r="S63">
        <v>2440</v>
      </c>
      <c r="T63" t="s">
        <v>824</v>
      </c>
      <c r="U63" t="s">
        <v>825</v>
      </c>
      <c r="W63" t="s">
        <v>37</v>
      </c>
      <c r="X63" t="s">
        <v>648</v>
      </c>
      <c r="Y63" t="s">
        <v>826</v>
      </c>
      <c r="AA63" t="str">
        <f t="shared" si="3"/>
        <v>Mr Craig Milburn (General Manager)</v>
      </c>
      <c r="AB63" t="s">
        <v>40</v>
      </c>
      <c r="AC63" t="s">
        <v>571</v>
      </c>
      <c r="AD63" t="s">
        <v>827</v>
      </c>
      <c r="AF63" t="str">
        <f>IF(ISNONTEXT(Table1[[#This Row],[MAYOR_LAST]]),"",AB63 &amp; " " &amp; AC63 &amp; " " &amp; AD63 &amp; " (Mayor)")</f>
        <v>Clr Liz Campbell (Mayor)</v>
      </c>
      <c r="AG63" t="s">
        <v>828</v>
      </c>
      <c r="AH63" t="s">
        <v>829</v>
      </c>
      <c r="AI63">
        <v>3376</v>
      </c>
      <c r="AJ63">
        <v>29534</v>
      </c>
      <c r="AK63" t="s">
        <v>830</v>
      </c>
      <c r="AL63">
        <v>0</v>
      </c>
    </row>
    <row r="64" spans="2:38" x14ac:dyDescent="0.25">
      <c r="B64">
        <v>0</v>
      </c>
      <c r="C64">
        <v>0</v>
      </c>
      <c r="D64">
        <v>0</v>
      </c>
      <c r="G64" t="b">
        <f t="shared" si="2"/>
        <v>1</v>
      </c>
      <c r="H64">
        <v>14500</v>
      </c>
      <c r="I64" t="s">
        <v>844</v>
      </c>
      <c r="J64" t="s">
        <v>845</v>
      </c>
      <c r="L64" t="s">
        <v>846</v>
      </c>
      <c r="M64" t="s">
        <v>32</v>
      </c>
      <c r="N64">
        <v>2072</v>
      </c>
      <c r="O64" t="s">
        <v>847</v>
      </c>
      <c r="Q64" t="s">
        <v>848</v>
      </c>
      <c r="R64" t="s">
        <v>32</v>
      </c>
      <c r="S64">
        <v>2072</v>
      </c>
      <c r="T64" t="s">
        <v>849</v>
      </c>
      <c r="U64" t="s">
        <v>850</v>
      </c>
      <c r="V64" t="s">
        <v>851</v>
      </c>
      <c r="W64" t="s">
        <v>37</v>
      </c>
      <c r="X64" t="s">
        <v>276</v>
      </c>
      <c r="Y64" t="s">
        <v>852</v>
      </c>
      <c r="AA64" t="str">
        <f t="shared" si="3"/>
        <v>Mr John McKee (General Manager)</v>
      </c>
      <c r="AB64" t="s">
        <v>40</v>
      </c>
      <c r="AC64" t="s">
        <v>853</v>
      </c>
      <c r="AD64" t="s">
        <v>854</v>
      </c>
      <c r="AF64" t="str">
        <f>IF(ISNONTEXT(Table1[[#This Row],[MAYOR_LAST]]),"",AB64 &amp; " " &amp; AC64 &amp; " " &amp; AD64 &amp; " (Mayor)")</f>
        <v>Clr Cedric Spencer (Mayor)</v>
      </c>
      <c r="AG64" t="s">
        <v>855</v>
      </c>
      <c r="AH64" t="s">
        <v>856</v>
      </c>
      <c r="AI64">
        <v>85</v>
      </c>
      <c r="AJ64">
        <v>124444</v>
      </c>
      <c r="AK64" t="s">
        <v>857</v>
      </c>
      <c r="AL64">
        <v>1</v>
      </c>
    </row>
    <row r="65" spans="1:38" x14ac:dyDescent="0.25">
      <c r="B65">
        <v>1</v>
      </c>
      <c r="C65">
        <v>0</v>
      </c>
      <c r="D65">
        <v>0</v>
      </c>
      <c r="G65" t="b">
        <f t="shared" si="2"/>
        <v>1</v>
      </c>
      <c r="H65">
        <v>14550</v>
      </c>
      <c r="I65" t="s">
        <v>858</v>
      </c>
      <c r="J65" t="s">
        <v>859</v>
      </c>
      <c r="L65" t="s">
        <v>860</v>
      </c>
      <c r="M65" t="s">
        <v>32</v>
      </c>
      <c r="N65">
        <v>2474</v>
      </c>
      <c r="O65" t="s">
        <v>861</v>
      </c>
      <c r="Q65" t="s">
        <v>862</v>
      </c>
      <c r="R65" t="s">
        <v>32</v>
      </c>
      <c r="S65">
        <v>2474</v>
      </c>
      <c r="T65" t="s">
        <v>863</v>
      </c>
      <c r="U65" t="s">
        <v>864</v>
      </c>
      <c r="W65" t="s">
        <v>37</v>
      </c>
      <c r="X65" t="s">
        <v>865</v>
      </c>
      <c r="Y65" t="s">
        <v>866</v>
      </c>
      <c r="AA65" t="str">
        <f t="shared" si="3"/>
        <v>Mr Graham Kennett (General Manager)</v>
      </c>
      <c r="AB65" t="s">
        <v>40</v>
      </c>
      <c r="AC65" t="s">
        <v>867</v>
      </c>
      <c r="AD65" t="s">
        <v>868</v>
      </c>
      <c r="AF65" t="str">
        <f>IF(ISNONTEXT(Table1[[#This Row],[MAYOR_LAST]]),"",AB65 &amp; " " &amp; AC65 &amp; " " &amp; AD65 &amp; " (Mayor)")</f>
        <v>Clr Danielle Mulholland (Mayor)</v>
      </c>
      <c r="AG65" t="s">
        <v>869</v>
      </c>
      <c r="AH65" t="s">
        <v>870</v>
      </c>
      <c r="AI65">
        <v>3584</v>
      </c>
      <c r="AJ65">
        <v>8979</v>
      </c>
      <c r="AK65" t="s">
        <v>871</v>
      </c>
      <c r="AL65">
        <v>0</v>
      </c>
    </row>
    <row r="66" spans="1:38" x14ac:dyDescent="0.25">
      <c r="B66">
        <v>0</v>
      </c>
      <c r="C66">
        <v>0</v>
      </c>
      <c r="D66">
        <v>0</v>
      </c>
      <c r="G66" t="b">
        <f t="shared" ref="G66:G100" si="4">NOT(ISBLANK(B66))</f>
        <v>1</v>
      </c>
      <c r="H66">
        <v>14600</v>
      </c>
      <c r="I66" t="s">
        <v>872</v>
      </c>
      <c r="J66" t="s">
        <v>873</v>
      </c>
      <c r="L66" t="s">
        <v>874</v>
      </c>
      <c r="M66" t="s">
        <v>32</v>
      </c>
      <c r="N66">
        <v>2877</v>
      </c>
      <c r="O66" t="s">
        <v>875</v>
      </c>
      <c r="Q66" t="s">
        <v>876</v>
      </c>
      <c r="R66" t="s">
        <v>32</v>
      </c>
      <c r="S66">
        <v>2877</v>
      </c>
      <c r="T66" t="s">
        <v>877</v>
      </c>
      <c r="U66" t="s">
        <v>878</v>
      </c>
      <c r="W66" t="s">
        <v>37</v>
      </c>
      <c r="X66" t="s">
        <v>395</v>
      </c>
      <c r="Y66" t="s">
        <v>879</v>
      </c>
      <c r="AA66" t="str">
        <f t="shared" ref="AA66:AA97" si="5">IF(ISNONTEXT(Y66),"",W66 &amp; " " &amp; X66 &amp; " " &amp; Y66 &amp; " (General Manager)")</f>
        <v>Mr Greg Tory (General Manager)</v>
      </c>
      <c r="AB66" t="s">
        <v>40</v>
      </c>
      <c r="AC66" t="s">
        <v>276</v>
      </c>
      <c r="AD66" t="s">
        <v>880</v>
      </c>
      <c r="AE66" t="s">
        <v>164</v>
      </c>
      <c r="AF66" t="str">
        <f>IF(ISNONTEXT(Table1[[#This Row],[MAYOR_LAST]]),"",AB66 &amp; " " &amp; AC66 &amp; " " &amp; AD66 &amp; " (Mayor)")</f>
        <v>Clr John Medcalf (Mayor)</v>
      </c>
      <c r="AG66" t="s">
        <v>881</v>
      </c>
      <c r="AH66" t="s">
        <v>882</v>
      </c>
      <c r="AI66">
        <v>14964</v>
      </c>
      <c r="AJ66">
        <v>6225</v>
      </c>
      <c r="AK66" t="s">
        <v>883</v>
      </c>
      <c r="AL66">
        <v>0</v>
      </c>
    </row>
    <row r="67" spans="1:38" x14ac:dyDescent="0.25">
      <c r="B67">
        <v>2</v>
      </c>
      <c r="C67">
        <v>0</v>
      </c>
      <c r="D67">
        <v>0</v>
      </c>
      <c r="F67" s="7" t="s">
        <v>1736</v>
      </c>
      <c r="G67" t="b">
        <f t="shared" si="4"/>
        <v>1</v>
      </c>
      <c r="H67">
        <v>14650</v>
      </c>
      <c r="I67" t="s">
        <v>884</v>
      </c>
      <c r="J67" t="s">
        <v>885</v>
      </c>
      <c r="L67" t="s">
        <v>886</v>
      </c>
      <c r="M67" t="s">
        <v>32</v>
      </c>
      <c r="N67">
        <v>2310</v>
      </c>
      <c r="O67" t="s">
        <v>887</v>
      </c>
      <c r="Q67" t="s">
        <v>888</v>
      </c>
      <c r="R67" t="s">
        <v>32</v>
      </c>
      <c r="S67">
        <v>2284</v>
      </c>
      <c r="T67" t="s">
        <v>889</v>
      </c>
      <c r="U67" t="s">
        <v>890</v>
      </c>
      <c r="V67" t="s">
        <v>891</v>
      </c>
      <c r="W67" t="s">
        <v>105</v>
      </c>
      <c r="X67" t="s">
        <v>892</v>
      </c>
      <c r="Y67" t="s">
        <v>893</v>
      </c>
      <c r="AA67" t="str">
        <f t="shared" si="5"/>
        <v>Ms Morven Cameron (General Manager)</v>
      </c>
      <c r="AB67" t="s">
        <v>40</v>
      </c>
      <c r="AC67" t="s">
        <v>894</v>
      </c>
      <c r="AD67" t="s">
        <v>895</v>
      </c>
      <c r="AF67" t="str">
        <f>IF(ISNONTEXT(Table1[[#This Row],[MAYOR_LAST]]),"",AB67 &amp; " " &amp; AC67 &amp; " " &amp; AD67 &amp; " (Mayor)")</f>
        <v>Clr Kay Fraser (Mayor)</v>
      </c>
      <c r="AG67" t="s">
        <v>896</v>
      </c>
      <c r="AH67" t="s">
        <v>897</v>
      </c>
      <c r="AI67">
        <v>649</v>
      </c>
      <c r="AJ67">
        <v>203376</v>
      </c>
      <c r="AK67" t="s">
        <v>898</v>
      </c>
      <c r="AL67">
        <v>0</v>
      </c>
    </row>
    <row r="68" spans="1:38" x14ac:dyDescent="0.25">
      <c r="G68" t="b">
        <f t="shared" si="4"/>
        <v>0</v>
      </c>
      <c r="H68">
        <v>14700</v>
      </c>
      <c r="I68" t="s">
        <v>899</v>
      </c>
      <c r="J68" t="s">
        <v>378</v>
      </c>
      <c r="L68" t="s">
        <v>900</v>
      </c>
      <c r="M68" t="s">
        <v>32</v>
      </c>
      <c r="N68">
        <v>1595</v>
      </c>
      <c r="O68" t="s">
        <v>901</v>
      </c>
      <c r="Q68" t="s">
        <v>902</v>
      </c>
      <c r="R68" t="s">
        <v>32</v>
      </c>
      <c r="S68">
        <v>2066</v>
      </c>
      <c r="T68" t="s">
        <v>903</v>
      </c>
      <c r="U68" t="s">
        <v>904</v>
      </c>
      <c r="W68" t="s">
        <v>37</v>
      </c>
      <c r="X68" t="s">
        <v>648</v>
      </c>
      <c r="Y68" t="s">
        <v>905</v>
      </c>
      <c r="AA68" t="str">
        <f t="shared" si="5"/>
        <v>Mr Craig Wrightson (General Manager)</v>
      </c>
      <c r="AB68" t="s">
        <v>40</v>
      </c>
      <c r="AC68" t="s">
        <v>906</v>
      </c>
      <c r="AD68" t="s">
        <v>907</v>
      </c>
      <c r="AF68" t="str">
        <f>IF(ISNONTEXT(Table1[[#This Row],[MAYOR_LAST]]),"",AB68 &amp; " " &amp; AC68 &amp; " " &amp; AD68 &amp; " (Mayor)")</f>
        <v>Clr Pam Palmer (Mayor)</v>
      </c>
      <c r="AG68" t="s">
        <v>908</v>
      </c>
      <c r="AH68" t="s">
        <v>909</v>
      </c>
      <c r="AI68">
        <v>11</v>
      </c>
      <c r="AJ68">
        <v>38742</v>
      </c>
      <c r="AK68" t="s">
        <v>910</v>
      </c>
      <c r="AL68">
        <v>1</v>
      </c>
    </row>
    <row r="69" spans="1:38" x14ac:dyDescent="0.25">
      <c r="G69" t="b">
        <f t="shared" si="4"/>
        <v>0</v>
      </c>
      <c r="H69">
        <v>14750</v>
      </c>
      <c r="I69" t="s">
        <v>911</v>
      </c>
      <c r="J69" t="s">
        <v>912</v>
      </c>
      <c r="L69" t="s">
        <v>913</v>
      </c>
      <c r="M69" t="s">
        <v>32</v>
      </c>
      <c r="N69">
        <v>2705</v>
      </c>
      <c r="O69" t="s">
        <v>912</v>
      </c>
      <c r="Q69" t="s">
        <v>914</v>
      </c>
      <c r="R69" t="s">
        <v>32</v>
      </c>
      <c r="S69">
        <v>2705</v>
      </c>
      <c r="T69" t="s">
        <v>915</v>
      </c>
      <c r="U69" t="s">
        <v>916</v>
      </c>
      <c r="W69" t="s">
        <v>105</v>
      </c>
      <c r="X69" t="s">
        <v>917</v>
      </c>
      <c r="Y69" t="s">
        <v>918</v>
      </c>
      <c r="AA69" t="str">
        <f t="shared" si="5"/>
        <v>Ms Jacqueline Kruger (General Manager)</v>
      </c>
      <c r="AB69" t="s">
        <v>40</v>
      </c>
      <c r="AC69" t="s">
        <v>68</v>
      </c>
      <c r="AD69" t="s">
        <v>919</v>
      </c>
      <c r="AF69" t="str">
        <f>IF(ISNONTEXT(Table1[[#This Row],[MAYOR_LAST]]),"",AB69 &amp; " " &amp; AC69 &amp; " " &amp; AD69 &amp; " (Mayor)")</f>
        <v>Clr Paul Maytom (Mayor)</v>
      </c>
      <c r="AG69" t="s">
        <v>920</v>
      </c>
      <c r="AH69" t="s">
        <v>921</v>
      </c>
      <c r="AI69">
        <v>1167</v>
      </c>
      <c r="AJ69">
        <v>11417</v>
      </c>
      <c r="AK69" t="s">
        <v>922</v>
      </c>
      <c r="AL69">
        <v>0</v>
      </c>
    </row>
    <row r="70" spans="1:38" x14ac:dyDescent="0.25">
      <c r="G70" t="b">
        <f t="shared" si="4"/>
        <v>0</v>
      </c>
      <c r="H70">
        <v>14850</v>
      </c>
      <c r="I70" t="s">
        <v>923</v>
      </c>
      <c r="J70" t="s">
        <v>924</v>
      </c>
      <c r="L70" t="s">
        <v>925</v>
      </c>
      <c r="M70" t="s">
        <v>32</v>
      </c>
      <c r="N70">
        <v>2480</v>
      </c>
      <c r="O70" t="s">
        <v>926</v>
      </c>
      <c r="Q70" t="s">
        <v>927</v>
      </c>
      <c r="R70" t="s">
        <v>32</v>
      </c>
      <c r="S70">
        <v>2480</v>
      </c>
      <c r="T70" t="s">
        <v>928</v>
      </c>
      <c r="U70">
        <v>0</v>
      </c>
      <c r="V70" t="s">
        <v>929</v>
      </c>
      <c r="W70" t="s">
        <v>37</v>
      </c>
      <c r="X70" t="s">
        <v>930</v>
      </c>
      <c r="Y70" t="s">
        <v>931</v>
      </c>
      <c r="AA70" t="str">
        <f t="shared" si="5"/>
        <v>Mr Michael Donnelly (General Manager)</v>
      </c>
      <c r="AB70" t="s">
        <v>40</v>
      </c>
      <c r="AC70" t="s">
        <v>932</v>
      </c>
      <c r="AD70" t="s">
        <v>933</v>
      </c>
      <c r="AF70" t="str">
        <f>IF(ISNONTEXT(Table1[[#This Row],[MAYOR_LAST]]),"",AB70 &amp; " " &amp; AC70 &amp; " " &amp; AD70 &amp; " (Mayor)")</f>
        <v>Clr Vanessa Grindon-Ekins (Mayor)</v>
      </c>
      <c r="AG70" t="s">
        <v>934</v>
      </c>
      <c r="AH70" t="s">
        <v>935</v>
      </c>
      <c r="AI70">
        <v>1288</v>
      </c>
      <c r="AJ70">
        <v>43905</v>
      </c>
      <c r="AK70" t="s">
        <v>936</v>
      </c>
      <c r="AL70">
        <v>0</v>
      </c>
    </row>
    <row r="71" spans="1:38" x14ac:dyDescent="0.25">
      <c r="B71">
        <v>3</v>
      </c>
      <c r="C71">
        <v>0</v>
      </c>
      <c r="D71">
        <v>0</v>
      </c>
      <c r="G71" t="b">
        <f t="shared" si="4"/>
        <v>1</v>
      </c>
      <c r="H71">
        <v>14900</v>
      </c>
      <c r="I71" t="s">
        <v>948</v>
      </c>
      <c r="J71" t="s">
        <v>949</v>
      </c>
      <c r="L71" t="s">
        <v>950</v>
      </c>
      <c r="M71" t="s">
        <v>32</v>
      </c>
      <c r="N71">
        <v>1871</v>
      </c>
      <c r="O71" t="s">
        <v>951</v>
      </c>
      <c r="P71" t="s">
        <v>952</v>
      </c>
      <c r="Q71" t="s">
        <v>953</v>
      </c>
      <c r="R71" t="s">
        <v>32</v>
      </c>
      <c r="S71">
        <v>2170</v>
      </c>
      <c r="T71" t="s">
        <v>954</v>
      </c>
      <c r="U71" t="s">
        <v>955</v>
      </c>
      <c r="V71" t="s">
        <v>956</v>
      </c>
      <c r="W71" t="s">
        <v>55</v>
      </c>
      <c r="X71" t="s">
        <v>957</v>
      </c>
      <c r="Y71" t="s">
        <v>409</v>
      </c>
      <c r="AA71" t="str">
        <f t="shared" si="5"/>
        <v>Dr Eddie Jackson (General Manager)</v>
      </c>
      <c r="AB71" t="s">
        <v>40</v>
      </c>
      <c r="AC71" t="s">
        <v>958</v>
      </c>
      <c r="AD71" t="s">
        <v>959</v>
      </c>
      <c r="AF71" t="str">
        <f>IF(ISNONTEXT(Table1[[#This Row],[MAYOR_LAST]]),"",AB71 &amp; " " &amp; AC71 &amp; " " &amp; AD71 &amp; " (Mayor)")</f>
        <v>Clr Wendy Waller (Mayor)</v>
      </c>
      <c r="AG71" t="s">
        <v>960</v>
      </c>
      <c r="AH71" t="s">
        <v>961</v>
      </c>
      <c r="AI71">
        <v>306</v>
      </c>
      <c r="AJ71">
        <v>217586</v>
      </c>
      <c r="AK71" t="s">
        <v>962</v>
      </c>
      <c r="AL71">
        <v>1</v>
      </c>
    </row>
    <row r="72" spans="1:38" x14ac:dyDescent="0.25">
      <c r="B72">
        <v>0</v>
      </c>
      <c r="C72">
        <v>0</v>
      </c>
      <c r="D72">
        <v>0</v>
      </c>
      <c r="G72" t="b">
        <f t="shared" si="4"/>
        <v>1</v>
      </c>
      <c r="H72">
        <v>14920</v>
      </c>
      <c r="I72" t="s">
        <v>963</v>
      </c>
      <c r="J72" t="s">
        <v>964</v>
      </c>
      <c r="L72" t="s">
        <v>965</v>
      </c>
      <c r="M72" t="s">
        <v>32</v>
      </c>
      <c r="N72">
        <v>2343</v>
      </c>
      <c r="O72" t="s">
        <v>966</v>
      </c>
      <c r="Q72" t="s">
        <v>967</v>
      </c>
      <c r="R72" t="s">
        <v>32</v>
      </c>
      <c r="S72">
        <v>2343</v>
      </c>
      <c r="T72" t="s">
        <v>968</v>
      </c>
      <c r="U72" t="s">
        <v>969</v>
      </c>
      <c r="W72" t="s">
        <v>105</v>
      </c>
      <c r="X72" t="s">
        <v>970</v>
      </c>
      <c r="Y72" t="s">
        <v>971</v>
      </c>
      <c r="AA72" t="str">
        <f t="shared" si="5"/>
        <v>Ms Joanne Sangster (General Manager)</v>
      </c>
      <c r="AB72" t="s">
        <v>40</v>
      </c>
      <c r="AC72" t="s">
        <v>636</v>
      </c>
      <c r="AD72" t="s">
        <v>972</v>
      </c>
      <c r="AF72" t="str">
        <f>IF(ISNONTEXT(Table1[[#This Row],[MAYOR_LAST]]),"",AB72 &amp; " " &amp; AC72 &amp; " " &amp; AD72 &amp; " (Mayor)")</f>
        <v>Clr Doug Hawkins (Mayor)</v>
      </c>
      <c r="AG72" t="s">
        <v>973</v>
      </c>
      <c r="AH72" t="s">
        <v>974</v>
      </c>
      <c r="AI72">
        <v>5082</v>
      </c>
      <c r="AJ72">
        <v>7867</v>
      </c>
      <c r="AK72" t="s">
        <v>975</v>
      </c>
      <c r="AL72">
        <v>0</v>
      </c>
    </row>
    <row r="73" spans="1:38" x14ac:dyDescent="0.25">
      <c r="G73" t="b">
        <f t="shared" si="4"/>
        <v>0</v>
      </c>
      <c r="H73">
        <v>14950</v>
      </c>
      <c r="I73" t="s">
        <v>976</v>
      </c>
      <c r="J73" t="s">
        <v>100</v>
      </c>
      <c r="L73" t="s">
        <v>977</v>
      </c>
      <c r="M73" t="s">
        <v>32</v>
      </c>
      <c r="N73">
        <v>2656</v>
      </c>
      <c r="O73" t="s">
        <v>978</v>
      </c>
      <c r="Q73" t="s">
        <v>979</v>
      </c>
      <c r="R73" t="s">
        <v>32</v>
      </c>
      <c r="S73">
        <v>2656</v>
      </c>
      <c r="T73" t="s">
        <v>980</v>
      </c>
      <c r="U73" t="s">
        <v>981</v>
      </c>
      <c r="W73" t="s">
        <v>37</v>
      </c>
      <c r="X73" t="s">
        <v>435</v>
      </c>
      <c r="Y73" t="s">
        <v>982</v>
      </c>
      <c r="AA73" t="str">
        <f t="shared" si="5"/>
        <v>Mr Peter Veneris (General Manager)</v>
      </c>
      <c r="AB73" t="s">
        <v>40</v>
      </c>
      <c r="AC73" t="s">
        <v>983</v>
      </c>
      <c r="AD73" t="s">
        <v>984</v>
      </c>
      <c r="AF73" t="str">
        <f>IF(ISNONTEXT(Table1[[#This Row],[MAYOR_LAST]]),"",AB73 &amp; " " &amp; AC73 &amp; " " &amp; AD73 &amp; " (Mayor)")</f>
        <v>Clr Rodger Schirmer (Mayor)</v>
      </c>
      <c r="AG73" t="s">
        <v>985</v>
      </c>
      <c r="AH73" t="s">
        <v>986</v>
      </c>
      <c r="AI73">
        <v>2896</v>
      </c>
      <c r="AJ73">
        <v>3237</v>
      </c>
      <c r="AK73" t="s">
        <v>987</v>
      </c>
      <c r="AL73">
        <v>0</v>
      </c>
    </row>
    <row r="74" spans="1:38" x14ac:dyDescent="0.25">
      <c r="B74">
        <v>2</v>
      </c>
      <c r="C74">
        <v>0</v>
      </c>
      <c r="D74">
        <v>0</v>
      </c>
      <c r="F74" s="7" t="s">
        <v>1731</v>
      </c>
      <c r="G74" t="b">
        <f t="shared" si="4"/>
        <v>1</v>
      </c>
      <c r="H74">
        <v>15050</v>
      </c>
      <c r="I74" t="s">
        <v>988</v>
      </c>
      <c r="J74" t="s">
        <v>989</v>
      </c>
      <c r="L74" t="s">
        <v>990</v>
      </c>
      <c r="M74" t="s">
        <v>32</v>
      </c>
      <c r="N74">
        <v>2320</v>
      </c>
      <c r="O74" t="s">
        <v>991</v>
      </c>
      <c r="Q74" t="s">
        <v>992</v>
      </c>
      <c r="R74" t="s">
        <v>32</v>
      </c>
      <c r="S74">
        <v>2320</v>
      </c>
      <c r="T74" t="s">
        <v>993</v>
      </c>
      <c r="U74" t="s">
        <v>994</v>
      </c>
      <c r="V74" t="s">
        <v>995</v>
      </c>
      <c r="W74" t="s">
        <v>37</v>
      </c>
      <c r="X74" t="s">
        <v>70</v>
      </c>
      <c r="Y74" t="s">
        <v>996</v>
      </c>
      <c r="AA74" t="str">
        <f t="shared" si="5"/>
        <v>Mr David Evans (General Manager)</v>
      </c>
      <c r="AB74" t="s">
        <v>40</v>
      </c>
      <c r="AC74" t="s">
        <v>997</v>
      </c>
      <c r="AD74" t="s">
        <v>998</v>
      </c>
      <c r="AF74" t="str">
        <f>IF(ISNONTEXT(Table1[[#This Row],[MAYOR_LAST]]),"",AB74 &amp; " " &amp; AC74 &amp; " " &amp; AD74 &amp; " (Mayor)")</f>
        <v>Clr Loretta Baker (Mayor)</v>
      </c>
      <c r="AG74" t="s">
        <v>999</v>
      </c>
      <c r="AH74" t="s">
        <v>1000</v>
      </c>
      <c r="AI74">
        <v>392</v>
      </c>
      <c r="AJ74">
        <v>80989</v>
      </c>
      <c r="AK74" t="s">
        <v>1001</v>
      </c>
      <c r="AL74">
        <v>0</v>
      </c>
    </row>
    <row r="75" spans="1:38" x14ac:dyDescent="0.25">
      <c r="G75" t="b">
        <f t="shared" si="4"/>
        <v>0</v>
      </c>
      <c r="H75">
        <v>15240</v>
      </c>
      <c r="I75" t="s">
        <v>1002</v>
      </c>
      <c r="J75" t="s">
        <v>1003</v>
      </c>
      <c r="L75" t="s">
        <v>1004</v>
      </c>
      <c r="M75" t="s">
        <v>32</v>
      </c>
      <c r="N75">
        <v>2430</v>
      </c>
      <c r="O75" t="s">
        <v>1005</v>
      </c>
      <c r="Q75" t="s">
        <v>1004</v>
      </c>
      <c r="R75" t="s">
        <v>32</v>
      </c>
      <c r="S75">
        <v>2430</v>
      </c>
      <c r="T75" t="s">
        <v>1006</v>
      </c>
      <c r="U75" t="s">
        <v>1007</v>
      </c>
      <c r="W75" t="s">
        <v>37</v>
      </c>
      <c r="X75" t="s">
        <v>595</v>
      </c>
      <c r="Y75" t="s">
        <v>1008</v>
      </c>
      <c r="AA75" t="str">
        <f t="shared" si="5"/>
        <v>Mr Adrian Panuccio (General Manager)</v>
      </c>
      <c r="AB75" t="s">
        <v>40</v>
      </c>
      <c r="AC75" t="s">
        <v>70</v>
      </c>
      <c r="AD75" t="s">
        <v>505</v>
      </c>
      <c r="AF75" t="str">
        <f>IF(ISNONTEXT(Table1[[#This Row],[MAYOR_LAST]]),"",AB75 &amp; " " &amp; AC75 &amp; " " &amp; AD75 &amp; " (Mayor)")</f>
        <v>Clr David West (Mayor)</v>
      </c>
      <c r="AG75" t="s">
        <v>1009</v>
      </c>
      <c r="AH75" t="s">
        <v>1010</v>
      </c>
      <c r="AI75">
        <v>10053</v>
      </c>
      <c r="AJ75">
        <v>92462</v>
      </c>
      <c r="AK75" t="s">
        <v>1011</v>
      </c>
      <c r="AL75">
        <v>0</v>
      </c>
    </row>
    <row r="76" spans="1:38" x14ac:dyDescent="0.25">
      <c r="B76">
        <v>4</v>
      </c>
      <c r="C76">
        <v>1</v>
      </c>
      <c r="D76">
        <v>0</v>
      </c>
      <c r="F76" s="1" t="s">
        <v>1726</v>
      </c>
      <c r="G76" s="1" t="b">
        <f t="shared" si="4"/>
        <v>1</v>
      </c>
      <c r="H76">
        <v>15270</v>
      </c>
      <c r="I76" t="s">
        <v>1012</v>
      </c>
      <c r="J76" t="s">
        <v>1013</v>
      </c>
      <c r="L76" t="s">
        <v>1014</v>
      </c>
      <c r="M76" t="s">
        <v>32</v>
      </c>
      <c r="N76">
        <v>2850</v>
      </c>
      <c r="O76" t="s">
        <v>1015</v>
      </c>
      <c r="Q76" t="s">
        <v>1016</v>
      </c>
      <c r="R76" t="s">
        <v>32</v>
      </c>
      <c r="S76">
        <v>2850</v>
      </c>
      <c r="T76" t="s">
        <v>1017</v>
      </c>
      <c r="U76" t="s">
        <v>1018</v>
      </c>
      <c r="W76" t="s">
        <v>37</v>
      </c>
      <c r="X76" t="s">
        <v>1019</v>
      </c>
      <c r="Y76" t="s">
        <v>1020</v>
      </c>
      <c r="AA76" t="str">
        <f t="shared" si="5"/>
        <v>Mr Brad Cam (General Manager)</v>
      </c>
      <c r="AB76" t="s">
        <v>40</v>
      </c>
      <c r="AC76" t="s">
        <v>1021</v>
      </c>
      <c r="AD76" t="s">
        <v>1022</v>
      </c>
      <c r="AF76" t="str">
        <f>IF(ISNONTEXT(Table1[[#This Row],[MAYOR_LAST]]),"",AB76 &amp; " " &amp; AC76 &amp; " " &amp; AD76 &amp; " (Mayor)")</f>
        <v>Clr Des Kennedy (Mayor)</v>
      </c>
      <c r="AG76" t="s">
        <v>1023</v>
      </c>
      <c r="AH76" t="s">
        <v>1024</v>
      </c>
      <c r="AI76">
        <v>8752</v>
      </c>
      <c r="AJ76">
        <v>24815</v>
      </c>
      <c r="AK76" t="s">
        <v>1025</v>
      </c>
      <c r="AL76">
        <v>0</v>
      </c>
    </row>
    <row r="77" spans="1:38" x14ac:dyDescent="0.25">
      <c r="G77" t="b">
        <f t="shared" si="4"/>
        <v>0</v>
      </c>
      <c r="H77">
        <v>15300</v>
      </c>
      <c r="I77" t="s">
        <v>1026</v>
      </c>
      <c r="J77" t="s">
        <v>484</v>
      </c>
      <c r="L77" t="s">
        <v>1027</v>
      </c>
      <c r="M77" t="s">
        <v>32</v>
      </c>
      <c r="N77">
        <v>2400</v>
      </c>
      <c r="O77" t="s">
        <v>1028</v>
      </c>
      <c r="P77" t="s">
        <v>1029</v>
      </c>
      <c r="Q77" t="s">
        <v>1030</v>
      </c>
      <c r="R77" t="s">
        <v>32</v>
      </c>
      <c r="S77">
        <v>2400</v>
      </c>
      <c r="T77" t="s">
        <v>1031</v>
      </c>
      <c r="U77" t="s">
        <v>1032</v>
      </c>
      <c r="W77" t="s">
        <v>37</v>
      </c>
      <c r="X77" t="s">
        <v>1033</v>
      </c>
      <c r="Y77" t="s">
        <v>1034</v>
      </c>
      <c r="AA77" t="str">
        <f t="shared" si="5"/>
        <v>Mr Lester Rodgers (General Manager)</v>
      </c>
      <c r="AB77" t="s">
        <v>40</v>
      </c>
      <c r="AC77" t="s">
        <v>1035</v>
      </c>
      <c r="AD77" t="s">
        <v>1036</v>
      </c>
      <c r="AF77" t="str">
        <f>IF(ISNONTEXT(Table1[[#This Row],[MAYOR_LAST]]),"",AB77 &amp; " " &amp; AC77 &amp; " " &amp; AD77 &amp; " (Mayor)")</f>
        <v>Clr Katrina Humphries (Mayor)</v>
      </c>
      <c r="AG77" t="s">
        <v>1037</v>
      </c>
      <c r="AH77" t="s">
        <v>1038</v>
      </c>
      <c r="AI77">
        <v>17907</v>
      </c>
      <c r="AJ77">
        <v>13451</v>
      </c>
      <c r="AK77" t="s">
        <v>1039</v>
      </c>
      <c r="AL77">
        <v>0</v>
      </c>
    </row>
    <row r="78" spans="1:38" x14ac:dyDescent="0.25">
      <c r="B78">
        <v>0</v>
      </c>
      <c r="C78">
        <v>0</v>
      </c>
      <c r="D78">
        <v>0</v>
      </c>
      <c r="G78" t="b">
        <f t="shared" si="4"/>
        <v>1</v>
      </c>
      <c r="H78">
        <v>15350</v>
      </c>
      <c r="I78" t="s">
        <v>1040</v>
      </c>
      <c r="J78" t="s">
        <v>1041</v>
      </c>
      <c r="L78" t="s">
        <v>1042</v>
      </c>
      <c r="M78" t="s">
        <v>32</v>
      </c>
      <c r="N78">
        <v>2088</v>
      </c>
      <c r="O78" t="s">
        <v>1043</v>
      </c>
      <c r="Q78" t="s">
        <v>1042</v>
      </c>
      <c r="R78" t="s">
        <v>32</v>
      </c>
      <c r="S78">
        <v>2088</v>
      </c>
      <c r="T78" t="s">
        <v>1044</v>
      </c>
      <c r="U78" t="s">
        <v>1045</v>
      </c>
      <c r="V78" t="s">
        <v>1046</v>
      </c>
      <c r="W78" t="s">
        <v>37</v>
      </c>
      <c r="X78" t="s">
        <v>137</v>
      </c>
      <c r="Y78" t="s">
        <v>1047</v>
      </c>
      <c r="AA78" t="str">
        <f t="shared" si="5"/>
        <v>Mr Dominic Johnson (General Manager)</v>
      </c>
      <c r="AB78" t="s">
        <v>40</v>
      </c>
      <c r="AC78" t="s">
        <v>1048</v>
      </c>
      <c r="AD78" t="s">
        <v>1049</v>
      </c>
      <c r="AF78" t="str">
        <f>IF(ISNONTEXT(Table1[[#This Row],[MAYOR_LAST]]),"",AB78 &amp; " " &amp; AC78 &amp; " " &amp; AD78 &amp; " (Mayor)")</f>
        <v>Clr Carolyn Corrigan (Mayor)</v>
      </c>
      <c r="AG78" t="s">
        <v>1050</v>
      </c>
      <c r="AH78" t="s">
        <v>1051</v>
      </c>
      <c r="AI78">
        <v>9</v>
      </c>
      <c r="AJ78">
        <v>30564</v>
      </c>
      <c r="AK78" t="s">
        <v>1052</v>
      </c>
      <c r="AL78">
        <v>1</v>
      </c>
    </row>
    <row r="79" spans="1:38" x14ac:dyDescent="0.25">
      <c r="A79" t="b">
        <v>1</v>
      </c>
      <c r="B79">
        <v>6</v>
      </c>
      <c r="C79">
        <v>3</v>
      </c>
      <c r="D79">
        <v>0</v>
      </c>
      <c r="F79" s="7" t="s">
        <v>1758</v>
      </c>
      <c r="G79" t="b">
        <f t="shared" si="4"/>
        <v>1</v>
      </c>
      <c r="H79">
        <v>15520</v>
      </c>
      <c r="I79" t="s">
        <v>1053</v>
      </c>
      <c r="J79" t="s">
        <v>1054</v>
      </c>
      <c r="L79" t="s">
        <v>1055</v>
      </c>
      <c r="M79" t="s">
        <v>32</v>
      </c>
      <c r="N79">
        <v>2731</v>
      </c>
      <c r="O79" t="s">
        <v>1056</v>
      </c>
      <c r="Q79" t="s">
        <v>1057</v>
      </c>
      <c r="R79" t="s">
        <v>32</v>
      </c>
      <c r="S79">
        <v>2710</v>
      </c>
      <c r="T79" t="s">
        <v>1058</v>
      </c>
      <c r="U79" t="s">
        <v>1059</v>
      </c>
      <c r="W79" t="s">
        <v>37</v>
      </c>
      <c r="X79" t="s">
        <v>1060</v>
      </c>
      <c r="Y79" t="s">
        <v>1061</v>
      </c>
      <c r="AA79" t="str">
        <f t="shared" si="5"/>
        <v>Mr Terry Dodds (General Manager)</v>
      </c>
      <c r="AB79" t="s">
        <v>40</v>
      </c>
      <c r="AC79" t="s">
        <v>1062</v>
      </c>
      <c r="AD79" t="s">
        <v>1063</v>
      </c>
      <c r="AF79" t="str">
        <f>IF(ISNONTEXT(Table1[[#This Row],[MAYOR_LAST]]),"",AB79 &amp; " " &amp; AC79 &amp; " " &amp; AD79 &amp; " (Mayor)")</f>
        <v>Clr Chris Bilkey (Mayor)</v>
      </c>
      <c r="AG79" t="s">
        <v>1064</v>
      </c>
      <c r="AH79" t="s">
        <v>1065</v>
      </c>
      <c r="AI79">
        <v>11864</v>
      </c>
      <c r="AJ79">
        <v>11956</v>
      </c>
      <c r="AK79" t="s">
        <v>1066</v>
      </c>
      <c r="AL79">
        <v>0</v>
      </c>
    </row>
    <row r="80" spans="1:38" x14ac:dyDescent="0.25">
      <c r="B80">
        <v>0</v>
      </c>
      <c r="C80">
        <v>0</v>
      </c>
      <c r="D80">
        <v>0</v>
      </c>
      <c r="G80" t="b">
        <f t="shared" si="4"/>
        <v>1</v>
      </c>
      <c r="H80">
        <v>15560</v>
      </c>
      <c r="I80" t="s">
        <v>1067</v>
      </c>
      <c r="J80" t="s">
        <v>1068</v>
      </c>
      <c r="L80" t="s">
        <v>1069</v>
      </c>
      <c r="M80" t="s">
        <v>32</v>
      </c>
      <c r="N80">
        <v>2716</v>
      </c>
      <c r="O80" t="s">
        <v>1070</v>
      </c>
      <c r="Q80" t="s">
        <v>1071</v>
      </c>
      <c r="R80" t="s">
        <v>32</v>
      </c>
      <c r="S80">
        <v>2716</v>
      </c>
      <c r="T80" t="s">
        <v>1072</v>
      </c>
      <c r="U80" t="s">
        <v>1073</v>
      </c>
      <c r="W80" t="s">
        <v>37</v>
      </c>
      <c r="X80" t="s">
        <v>276</v>
      </c>
      <c r="Y80" t="s">
        <v>1074</v>
      </c>
      <c r="AA80" t="str">
        <f t="shared" si="5"/>
        <v>Mr John Scarce (General Manager)</v>
      </c>
      <c r="AB80" t="s">
        <v>40</v>
      </c>
      <c r="AC80" t="s">
        <v>1075</v>
      </c>
      <c r="AD80" t="s">
        <v>1076</v>
      </c>
      <c r="AF80" t="str">
        <f>IF(ISNONTEXT(Table1[[#This Row],[MAYOR_LAST]]),"",AB80 &amp; " " &amp; AC80 &amp; " " &amp; AD80 &amp; " (Mayor)")</f>
        <v>Clr Ruth McRae (Mayor)</v>
      </c>
      <c r="AG80" t="s">
        <v>1077</v>
      </c>
      <c r="AH80" t="s">
        <v>1078</v>
      </c>
      <c r="AI80">
        <v>6883</v>
      </c>
      <c r="AJ80">
        <v>3952</v>
      </c>
      <c r="AK80" t="s">
        <v>1079</v>
      </c>
      <c r="AL80">
        <v>0</v>
      </c>
    </row>
    <row r="81" spans="2:38" x14ac:dyDescent="0.25">
      <c r="B81">
        <v>0</v>
      </c>
      <c r="C81">
        <v>0</v>
      </c>
      <c r="D81">
        <v>0</v>
      </c>
      <c r="G81" t="b">
        <f t="shared" si="4"/>
        <v>1</v>
      </c>
      <c r="H81">
        <v>15650</v>
      </c>
      <c r="I81" t="s">
        <v>1080</v>
      </c>
      <c r="J81" t="s">
        <v>1081</v>
      </c>
      <c r="L81" t="s">
        <v>1082</v>
      </c>
      <c r="M81" t="s">
        <v>32</v>
      </c>
      <c r="N81">
        <v>2333</v>
      </c>
      <c r="O81" t="s">
        <v>1083</v>
      </c>
      <c r="P81" t="s">
        <v>1084</v>
      </c>
      <c r="Q81" t="s">
        <v>1085</v>
      </c>
      <c r="R81" t="s">
        <v>32</v>
      </c>
      <c r="S81">
        <v>2333</v>
      </c>
      <c r="T81" t="s">
        <v>1086</v>
      </c>
      <c r="U81" t="s">
        <v>1087</v>
      </c>
      <c r="W81" t="s">
        <v>105</v>
      </c>
      <c r="X81" t="s">
        <v>1088</v>
      </c>
      <c r="Y81" t="s">
        <v>1089</v>
      </c>
      <c r="AA81" t="str">
        <f t="shared" si="5"/>
        <v>Ms Fiona Plesman (General Manager)</v>
      </c>
      <c r="AB81" t="s">
        <v>40</v>
      </c>
      <c r="AC81" t="s">
        <v>1090</v>
      </c>
      <c r="AD81" t="s">
        <v>1091</v>
      </c>
      <c r="AF81" t="str">
        <f>IF(ISNONTEXT(Table1[[#This Row],[MAYOR_LAST]]),"",AB81 &amp; " " &amp; AC81 &amp; " " &amp; AD81 &amp; " (Mayor)")</f>
        <v>Clr Rod Scholes (Mayor)</v>
      </c>
      <c r="AG81" t="s">
        <v>1092</v>
      </c>
      <c r="AH81" t="s">
        <v>1093</v>
      </c>
      <c r="AI81">
        <v>3405</v>
      </c>
      <c r="AJ81">
        <v>16431</v>
      </c>
      <c r="AK81" t="s">
        <v>1094</v>
      </c>
      <c r="AL81">
        <v>0</v>
      </c>
    </row>
    <row r="82" spans="2:38" x14ac:dyDescent="0.25">
      <c r="B82">
        <v>2</v>
      </c>
      <c r="C82">
        <v>1</v>
      </c>
      <c r="D82">
        <v>0</v>
      </c>
      <c r="G82" t="b">
        <f t="shared" si="4"/>
        <v>1</v>
      </c>
      <c r="H82">
        <v>15700</v>
      </c>
      <c r="I82" t="s">
        <v>1095</v>
      </c>
      <c r="J82" t="s">
        <v>1096</v>
      </c>
      <c r="L82" t="s">
        <v>1097</v>
      </c>
      <c r="M82" t="s">
        <v>32</v>
      </c>
      <c r="N82">
        <v>2447</v>
      </c>
      <c r="O82" t="s">
        <v>1098</v>
      </c>
      <c r="Q82" t="s">
        <v>1099</v>
      </c>
      <c r="R82" t="s">
        <v>32</v>
      </c>
      <c r="S82">
        <v>2447</v>
      </c>
      <c r="T82" t="s">
        <v>1100</v>
      </c>
      <c r="U82" t="s">
        <v>1101</v>
      </c>
      <c r="W82" t="s">
        <v>37</v>
      </c>
      <c r="X82" t="s">
        <v>930</v>
      </c>
      <c r="Y82" t="s">
        <v>1102</v>
      </c>
      <c r="AA82" t="str">
        <f t="shared" si="5"/>
        <v>Mr Michael Coulter (General Manager)</v>
      </c>
      <c r="AB82" t="s">
        <v>40</v>
      </c>
      <c r="AC82" t="s">
        <v>1103</v>
      </c>
      <c r="AD82" t="s">
        <v>1104</v>
      </c>
      <c r="AE82" t="s">
        <v>164</v>
      </c>
      <c r="AF82" t="str">
        <f>IF(ISNONTEXT(Table1[[#This Row],[MAYOR_LAST]]),"",AB82 &amp; " " &amp; AC82 &amp; " " &amp; AD82 &amp; " (Mayor)")</f>
        <v>Clr Rhonda Hoban (Mayor)</v>
      </c>
      <c r="AG82" t="s">
        <v>1105</v>
      </c>
      <c r="AH82" t="s">
        <v>1106</v>
      </c>
      <c r="AI82">
        <v>1491</v>
      </c>
      <c r="AJ82">
        <v>19688</v>
      </c>
      <c r="AK82" t="s">
        <v>1107</v>
      </c>
      <c r="AL82">
        <v>0</v>
      </c>
    </row>
    <row r="83" spans="2:38" x14ac:dyDescent="0.25">
      <c r="B83">
        <v>0</v>
      </c>
      <c r="C83">
        <v>0</v>
      </c>
      <c r="D83">
        <v>0</v>
      </c>
      <c r="G83" t="b">
        <f t="shared" si="4"/>
        <v>1</v>
      </c>
      <c r="H83">
        <v>15750</v>
      </c>
      <c r="I83" t="s">
        <v>1108</v>
      </c>
      <c r="J83" t="s">
        <v>1109</v>
      </c>
      <c r="L83" t="s">
        <v>1110</v>
      </c>
      <c r="M83" t="s">
        <v>32</v>
      </c>
      <c r="N83">
        <v>2390</v>
      </c>
      <c r="O83" t="s">
        <v>1111</v>
      </c>
      <c r="Q83" t="s">
        <v>1112</v>
      </c>
      <c r="R83" t="s">
        <v>32</v>
      </c>
      <c r="S83">
        <v>2390</v>
      </c>
      <c r="T83" t="s">
        <v>1113</v>
      </c>
      <c r="U83" t="s">
        <v>1114</v>
      </c>
      <c r="W83" t="s">
        <v>37</v>
      </c>
      <c r="X83" t="s">
        <v>357</v>
      </c>
      <c r="Y83" t="s">
        <v>1115</v>
      </c>
      <c r="AA83" t="str">
        <f t="shared" si="5"/>
        <v>Mr Stewart Todd (General Manager)</v>
      </c>
      <c r="AB83" t="s">
        <v>40</v>
      </c>
      <c r="AC83" t="s">
        <v>313</v>
      </c>
      <c r="AD83" t="s">
        <v>827</v>
      </c>
      <c r="AF83" t="str">
        <f>IF(ISNONTEXT(Table1[[#This Row],[MAYOR_LAST]]),"",AB83 &amp; " " &amp; AC83 &amp; " " &amp; AD83 &amp; " (Mayor)")</f>
        <v>Clr Ron Campbell (Mayor)</v>
      </c>
      <c r="AG83" t="s">
        <v>1116</v>
      </c>
      <c r="AH83" t="s">
        <v>1117</v>
      </c>
      <c r="AI83">
        <v>13015</v>
      </c>
      <c r="AJ83">
        <v>13278</v>
      </c>
      <c r="AK83" t="s">
        <v>1118</v>
      </c>
      <c r="AL83">
        <v>0</v>
      </c>
    </row>
    <row r="84" spans="2:38" x14ac:dyDescent="0.25">
      <c r="B84">
        <v>0</v>
      </c>
      <c r="C84">
        <v>0</v>
      </c>
      <c r="D84">
        <v>0</v>
      </c>
      <c r="G84" t="b">
        <f t="shared" si="4"/>
        <v>1</v>
      </c>
      <c r="H84">
        <v>15800</v>
      </c>
      <c r="I84" t="s">
        <v>1119</v>
      </c>
      <c r="J84" t="s">
        <v>1120</v>
      </c>
      <c r="L84" t="s">
        <v>1121</v>
      </c>
      <c r="M84" t="s">
        <v>32</v>
      </c>
      <c r="N84">
        <v>2700</v>
      </c>
      <c r="O84" t="s">
        <v>1120</v>
      </c>
      <c r="Q84" t="s">
        <v>1122</v>
      </c>
      <c r="R84" t="s">
        <v>32</v>
      </c>
      <c r="S84">
        <v>2700</v>
      </c>
      <c r="T84" t="s">
        <v>1123</v>
      </c>
      <c r="U84" t="s">
        <v>1124</v>
      </c>
      <c r="W84" t="s">
        <v>37</v>
      </c>
      <c r="X84" t="s">
        <v>331</v>
      </c>
      <c r="Y84" t="s">
        <v>1125</v>
      </c>
      <c r="AA84" t="str">
        <f t="shared" si="5"/>
        <v>Mr George Cowan (General Manager)</v>
      </c>
      <c r="AB84" t="s">
        <v>40</v>
      </c>
      <c r="AC84" t="s">
        <v>1126</v>
      </c>
      <c r="AD84" t="s">
        <v>1127</v>
      </c>
      <c r="AF84" t="str">
        <f>IF(ISNONTEXT(Table1[[#This Row],[MAYOR_LAST]]),"",AB84 &amp; " " &amp; AC84 &amp; " " &amp; AD84 &amp; " (Mayor)")</f>
        <v>Clr Neville Kschenka (Mayor)</v>
      </c>
      <c r="AG84" t="s">
        <v>1128</v>
      </c>
      <c r="AH84" t="s">
        <v>1129</v>
      </c>
      <c r="AI84">
        <v>4116</v>
      </c>
      <c r="AJ84">
        <v>5931</v>
      </c>
      <c r="AK84" t="s">
        <v>1130</v>
      </c>
      <c r="AL84">
        <v>0</v>
      </c>
    </row>
    <row r="85" spans="2:38" x14ac:dyDescent="0.25">
      <c r="B85">
        <v>2</v>
      </c>
      <c r="C85">
        <v>0</v>
      </c>
      <c r="D85">
        <v>0</v>
      </c>
      <c r="F85" s="7" t="s">
        <v>1718</v>
      </c>
      <c r="G85" t="b">
        <f t="shared" si="4"/>
        <v>1</v>
      </c>
      <c r="H85">
        <v>15850</v>
      </c>
      <c r="I85" t="s">
        <v>1131</v>
      </c>
      <c r="J85" t="s">
        <v>1132</v>
      </c>
      <c r="L85" t="s">
        <v>1133</v>
      </c>
      <c r="M85" t="s">
        <v>32</v>
      </c>
      <c r="N85">
        <v>2821</v>
      </c>
      <c r="O85" t="s">
        <v>1134</v>
      </c>
      <c r="Q85" t="s">
        <v>1135</v>
      </c>
      <c r="R85" t="s">
        <v>32</v>
      </c>
      <c r="S85">
        <v>2821</v>
      </c>
      <c r="T85" t="s">
        <v>1136</v>
      </c>
      <c r="U85" t="s">
        <v>1137</v>
      </c>
      <c r="W85" t="s">
        <v>190</v>
      </c>
      <c r="X85" t="s">
        <v>838</v>
      </c>
      <c r="Y85" t="s">
        <v>1138</v>
      </c>
      <c r="AA85" t="str">
        <f t="shared" si="5"/>
        <v>Mrs Jane Redden (General Manager)</v>
      </c>
      <c r="AB85" t="s">
        <v>40</v>
      </c>
      <c r="AC85" t="s">
        <v>648</v>
      </c>
      <c r="AD85" t="s">
        <v>1139</v>
      </c>
      <c r="AF85" t="str">
        <f>IF(ISNONTEXT(Table1[[#This Row],[MAYOR_LAST]]),"",AB85 &amp; " " &amp; AC85 &amp; " " &amp; AD85 &amp; " (Mayor)")</f>
        <v>Clr Craig Davies (Mayor)</v>
      </c>
      <c r="AG85" t="s">
        <v>1140</v>
      </c>
      <c r="AH85" t="s">
        <v>1141</v>
      </c>
      <c r="AI85">
        <v>5262</v>
      </c>
      <c r="AJ85">
        <v>6578</v>
      </c>
      <c r="AK85" t="s">
        <v>1142</v>
      </c>
      <c r="AL85">
        <v>0</v>
      </c>
    </row>
    <row r="86" spans="2:38" x14ac:dyDescent="0.25">
      <c r="G86" t="b">
        <f t="shared" si="4"/>
        <v>0</v>
      </c>
      <c r="H86">
        <v>15900</v>
      </c>
      <c r="I86" t="s">
        <v>1143</v>
      </c>
      <c r="J86" t="s">
        <v>1144</v>
      </c>
      <c r="L86" t="s">
        <v>1145</v>
      </c>
      <c r="M86" t="s">
        <v>32</v>
      </c>
      <c r="N86">
        <v>2300</v>
      </c>
      <c r="O86" t="s">
        <v>1146</v>
      </c>
      <c r="Q86" t="s">
        <v>1147</v>
      </c>
      <c r="R86" t="s">
        <v>32</v>
      </c>
      <c r="S86">
        <v>2300</v>
      </c>
      <c r="T86" t="s">
        <v>1148</v>
      </c>
      <c r="U86" t="s">
        <v>1149</v>
      </c>
      <c r="W86" t="s">
        <v>37</v>
      </c>
      <c r="X86" t="s">
        <v>136</v>
      </c>
      <c r="Y86" t="s">
        <v>1150</v>
      </c>
      <c r="AA86" t="str">
        <f t="shared" si="5"/>
        <v>Mr Jeremy Bath (General Manager)</v>
      </c>
      <c r="AB86" t="s">
        <v>40</v>
      </c>
      <c r="AC86" t="s">
        <v>1151</v>
      </c>
      <c r="AD86" t="s">
        <v>1152</v>
      </c>
      <c r="AF86" t="str">
        <f>IF(ISNONTEXT(Table1[[#This Row],[MAYOR_LAST]]),"",AB86 &amp; " " &amp; AC86 &amp; " " &amp; AD86 &amp; " (Mayor)")</f>
        <v>Clr Nuatali Nelmes (Mayor)</v>
      </c>
      <c r="AG86" t="s">
        <v>1153</v>
      </c>
      <c r="AH86" t="s">
        <v>1154</v>
      </c>
      <c r="AI86">
        <v>187</v>
      </c>
      <c r="AJ86">
        <v>162358</v>
      </c>
      <c r="AK86" t="s">
        <v>1155</v>
      </c>
      <c r="AL86">
        <v>0</v>
      </c>
    </row>
    <row r="87" spans="2:38" x14ac:dyDescent="0.25">
      <c r="B87">
        <v>0</v>
      </c>
      <c r="C87">
        <v>0</v>
      </c>
      <c r="D87">
        <v>0</v>
      </c>
      <c r="G87" t="b">
        <f t="shared" si="4"/>
        <v>1</v>
      </c>
      <c r="H87">
        <v>15950</v>
      </c>
      <c r="I87" t="s">
        <v>1156</v>
      </c>
      <c r="J87" t="s">
        <v>364</v>
      </c>
      <c r="L87" t="s">
        <v>1157</v>
      </c>
      <c r="M87" t="s">
        <v>32</v>
      </c>
      <c r="N87">
        <v>2059</v>
      </c>
      <c r="O87" t="s">
        <v>1158</v>
      </c>
      <c r="Q87" t="s">
        <v>1159</v>
      </c>
      <c r="R87" t="s">
        <v>32</v>
      </c>
      <c r="S87">
        <v>2060</v>
      </c>
      <c r="T87" t="s">
        <v>1160</v>
      </c>
      <c r="U87" t="s">
        <v>1161</v>
      </c>
      <c r="V87" t="s">
        <v>1162</v>
      </c>
      <c r="W87" t="s">
        <v>37</v>
      </c>
      <c r="X87" t="s">
        <v>1163</v>
      </c>
      <c r="Y87" t="s">
        <v>1164</v>
      </c>
      <c r="AA87" t="str">
        <f t="shared" si="5"/>
        <v>Mr Kenneth Gouldthorp (General Manager)</v>
      </c>
      <c r="AB87" t="s">
        <v>40</v>
      </c>
      <c r="AC87" t="s">
        <v>1165</v>
      </c>
      <c r="AD87" t="s">
        <v>1166</v>
      </c>
      <c r="AF87" t="str">
        <f>IF(ISNONTEXT(Table1[[#This Row],[MAYOR_LAST]]),"",AB87 &amp; " " &amp; AC87 &amp; " " &amp; AD87 &amp; " (Mayor)")</f>
        <v>Clr Jilly Gibson (Mayor)</v>
      </c>
      <c r="AG87" t="s">
        <v>1167</v>
      </c>
      <c r="AH87" t="s">
        <v>1168</v>
      </c>
      <c r="AI87">
        <v>11</v>
      </c>
      <c r="AJ87">
        <v>73032</v>
      </c>
      <c r="AK87" t="s">
        <v>1169</v>
      </c>
      <c r="AL87">
        <v>1</v>
      </c>
    </row>
    <row r="88" spans="2:38" x14ac:dyDescent="0.25">
      <c r="G88" t="b">
        <f t="shared" si="4"/>
        <v>0</v>
      </c>
      <c r="H88">
        <v>15990</v>
      </c>
      <c r="I88" t="s">
        <v>1170</v>
      </c>
      <c r="J88" t="s">
        <v>1171</v>
      </c>
      <c r="L88" t="s">
        <v>1172</v>
      </c>
      <c r="M88" t="s">
        <v>32</v>
      </c>
      <c r="N88">
        <v>1655</v>
      </c>
      <c r="O88" t="s">
        <v>323</v>
      </c>
      <c r="P88" t="s">
        <v>1173</v>
      </c>
      <c r="Q88" t="s">
        <v>1174</v>
      </c>
      <c r="R88" t="s">
        <v>32</v>
      </c>
      <c r="S88">
        <v>2099</v>
      </c>
      <c r="T88" t="s">
        <v>1175</v>
      </c>
      <c r="U88" t="s">
        <v>1176</v>
      </c>
      <c r="W88" t="s">
        <v>37</v>
      </c>
      <c r="X88" t="s">
        <v>175</v>
      </c>
      <c r="Y88" t="s">
        <v>1177</v>
      </c>
      <c r="AA88" t="str">
        <f t="shared" si="5"/>
        <v>Mr Ray Brownlee (General Manager)</v>
      </c>
      <c r="AB88" t="s">
        <v>40</v>
      </c>
      <c r="AC88" t="s">
        <v>930</v>
      </c>
      <c r="AD88" t="s">
        <v>1178</v>
      </c>
      <c r="AF88" t="str">
        <f>IF(ISNONTEXT(Table1[[#This Row],[MAYOR_LAST]]),"",AB88 &amp; " " &amp; AC88 &amp; " " &amp; AD88 &amp; " (Mayor)")</f>
        <v>Clr Michael Regan (Mayor)</v>
      </c>
      <c r="AG88" t="s">
        <v>1179</v>
      </c>
      <c r="AH88" t="s">
        <v>1180</v>
      </c>
      <c r="AI88">
        <v>254</v>
      </c>
      <c r="AJ88">
        <v>268666</v>
      </c>
      <c r="AK88" t="s">
        <v>1181</v>
      </c>
      <c r="AL88">
        <v>1</v>
      </c>
    </row>
    <row r="89" spans="2:38" x14ac:dyDescent="0.25">
      <c r="G89" t="b">
        <f t="shared" si="4"/>
        <v>0</v>
      </c>
      <c r="H89">
        <v>16100</v>
      </c>
      <c r="I89" t="s">
        <v>1182</v>
      </c>
      <c r="J89" t="s">
        <v>1183</v>
      </c>
      <c r="L89" t="s">
        <v>1184</v>
      </c>
      <c r="M89" t="s">
        <v>32</v>
      </c>
      <c r="N89">
        <v>2787</v>
      </c>
      <c r="O89" t="s">
        <v>1185</v>
      </c>
      <c r="Q89" t="s">
        <v>1186</v>
      </c>
      <c r="R89" t="s">
        <v>32</v>
      </c>
      <c r="S89">
        <v>2787</v>
      </c>
      <c r="T89" t="s">
        <v>1187</v>
      </c>
      <c r="U89">
        <v>0</v>
      </c>
      <c r="W89" t="s">
        <v>37</v>
      </c>
      <c r="X89" t="s">
        <v>1188</v>
      </c>
      <c r="Y89" t="s">
        <v>107</v>
      </c>
      <c r="AA89" t="str">
        <f t="shared" si="5"/>
        <v>Mr Gary Wallace (General Manager)</v>
      </c>
      <c r="AB89" t="s">
        <v>40</v>
      </c>
      <c r="AC89" t="s">
        <v>1189</v>
      </c>
      <c r="AD89" t="s">
        <v>1190</v>
      </c>
      <c r="AF89" t="str">
        <f>IF(ISNONTEXT(Table1[[#This Row],[MAYOR_LAST]]),"",AB89 &amp; " " &amp; AC89 &amp; " " &amp; AD89 &amp; " (Mayor)")</f>
        <v>Clr Kathy Sajowitz (Mayor)</v>
      </c>
      <c r="AG89" t="s">
        <v>1191</v>
      </c>
      <c r="AH89" t="s">
        <v>1192</v>
      </c>
      <c r="AI89">
        <v>3625</v>
      </c>
      <c r="AJ89">
        <v>5382</v>
      </c>
      <c r="AK89" t="s">
        <v>1193</v>
      </c>
      <c r="AL89">
        <v>0</v>
      </c>
    </row>
    <row r="90" spans="2:38" x14ac:dyDescent="0.25">
      <c r="G90" t="b">
        <f t="shared" si="4"/>
        <v>0</v>
      </c>
      <c r="H90">
        <v>16150</v>
      </c>
      <c r="I90" t="s">
        <v>1194</v>
      </c>
      <c r="J90" t="s">
        <v>1195</v>
      </c>
      <c r="L90" t="s">
        <v>1196</v>
      </c>
      <c r="M90" t="s">
        <v>32</v>
      </c>
      <c r="N90">
        <v>2800</v>
      </c>
      <c r="O90" t="s">
        <v>323</v>
      </c>
      <c r="P90" t="s">
        <v>1197</v>
      </c>
      <c r="Q90" t="s">
        <v>1198</v>
      </c>
      <c r="R90" t="s">
        <v>32</v>
      </c>
      <c r="S90">
        <v>2800</v>
      </c>
      <c r="T90" t="s">
        <v>1199</v>
      </c>
      <c r="U90" t="s">
        <v>1200</v>
      </c>
      <c r="W90" t="s">
        <v>37</v>
      </c>
      <c r="X90" t="s">
        <v>70</v>
      </c>
      <c r="Y90" t="s">
        <v>1201</v>
      </c>
      <c r="AA90" t="str">
        <f t="shared" si="5"/>
        <v>Mr David Waddell (General Manager)</v>
      </c>
      <c r="AB90" t="s">
        <v>40</v>
      </c>
      <c r="AC90" t="s">
        <v>1202</v>
      </c>
      <c r="AD90" t="s">
        <v>1203</v>
      </c>
      <c r="AF90" t="str">
        <f>IF(ISNONTEXT(Table1[[#This Row],[MAYOR_LAST]]),"",AB90 &amp; " " &amp; AC90 &amp; " " &amp; AD90 &amp; " (Mayor)")</f>
        <v>Clr Reg Kidd (Mayor)</v>
      </c>
      <c r="AG90" t="s">
        <v>1204</v>
      </c>
      <c r="AH90" t="s">
        <v>1205</v>
      </c>
      <c r="AI90">
        <v>284</v>
      </c>
      <c r="AJ90">
        <v>41468</v>
      </c>
      <c r="AK90" t="s">
        <v>1206</v>
      </c>
      <c r="AL90">
        <v>0</v>
      </c>
    </row>
    <row r="91" spans="2:38" x14ac:dyDescent="0.25">
      <c r="B91">
        <v>0</v>
      </c>
      <c r="C91">
        <v>0</v>
      </c>
      <c r="D91">
        <v>0</v>
      </c>
      <c r="G91" t="b">
        <f t="shared" si="4"/>
        <v>1</v>
      </c>
      <c r="H91">
        <v>16200</v>
      </c>
      <c r="I91" t="s">
        <v>1207</v>
      </c>
      <c r="J91" t="s">
        <v>1208</v>
      </c>
      <c r="L91" t="s">
        <v>1209</v>
      </c>
      <c r="M91" t="s">
        <v>32</v>
      </c>
      <c r="N91">
        <v>2870</v>
      </c>
      <c r="O91" t="s">
        <v>1210</v>
      </c>
      <c r="Q91" t="s">
        <v>1211</v>
      </c>
      <c r="R91" t="s">
        <v>32</v>
      </c>
      <c r="S91">
        <v>2870</v>
      </c>
      <c r="T91" t="s">
        <v>1212</v>
      </c>
      <c r="U91" t="s">
        <v>1213</v>
      </c>
      <c r="W91" t="s">
        <v>37</v>
      </c>
      <c r="X91" t="s">
        <v>1214</v>
      </c>
      <c r="Y91" t="s">
        <v>1215</v>
      </c>
      <c r="AA91" t="str">
        <f t="shared" si="5"/>
        <v>Mr Kent Boyd (General Manager)</v>
      </c>
      <c r="AB91" t="s">
        <v>40</v>
      </c>
      <c r="AC91" t="s">
        <v>1216</v>
      </c>
      <c r="AD91" t="s">
        <v>1217</v>
      </c>
      <c r="AF91" t="str">
        <f>IF(ISNONTEXT(Table1[[#This Row],[MAYOR_LAST]]),"",AB91 &amp; " " &amp; AC91 &amp; " " &amp; AD91 &amp; " (Mayor)")</f>
        <v>Clr Ken Keith (Mayor)</v>
      </c>
      <c r="AG91" t="s">
        <v>1218</v>
      </c>
      <c r="AH91" t="s">
        <v>1219</v>
      </c>
      <c r="AI91">
        <v>5958</v>
      </c>
      <c r="AJ91">
        <v>14906</v>
      </c>
      <c r="AK91" t="s">
        <v>1220</v>
      </c>
      <c r="AL91">
        <v>0</v>
      </c>
    </row>
    <row r="92" spans="2:38" x14ac:dyDescent="0.25">
      <c r="B92">
        <v>1</v>
      </c>
      <c r="C92">
        <v>1</v>
      </c>
      <c r="D92">
        <v>0</v>
      </c>
      <c r="F92" s="7" t="s">
        <v>1721</v>
      </c>
      <c r="G92" t="b">
        <f t="shared" si="4"/>
        <v>1</v>
      </c>
      <c r="H92">
        <v>16350</v>
      </c>
      <c r="I92" t="s">
        <v>1232</v>
      </c>
      <c r="J92" t="s">
        <v>1233</v>
      </c>
      <c r="L92" t="s">
        <v>1234</v>
      </c>
      <c r="M92" t="s">
        <v>32</v>
      </c>
      <c r="N92">
        <v>2751</v>
      </c>
      <c r="O92" t="s">
        <v>323</v>
      </c>
      <c r="P92" t="s">
        <v>1235</v>
      </c>
      <c r="Q92" t="s">
        <v>1236</v>
      </c>
      <c r="R92" t="s">
        <v>32</v>
      </c>
      <c r="S92">
        <v>2750</v>
      </c>
      <c r="T92" t="s">
        <v>1237</v>
      </c>
      <c r="U92" t="s">
        <v>1238</v>
      </c>
      <c r="W92" t="s">
        <v>37</v>
      </c>
      <c r="X92" t="s">
        <v>661</v>
      </c>
      <c r="Y92" t="s">
        <v>1239</v>
      </c>
      <c r="AA92" t="str">
        <f t="shared" si="5"/>
        <v>Mr Warwick Winn (General Manager)</v>
      </c>
      <c r="AB92" t="s">
        <v>40</v>
      </c>
      <c r="AC92" t="s">
        <v>1240</v>
      </c>
      <c r="AD92" t="s">
        <v>1241</v>
      </c>
      <c r="AE92" t="s">
        <v>164</v>
      </c>
      <c r="AF92" t="str">
        <f>IF(ISNONTEXT(Table1[[#This Row],[MAYOR_LAST]]),"",AB92 &amp; " " &amp; AC92 &amp; " " &amp; AD92 &amp; " (Mayor)")</f>
        <v>Clr Karen McKeown (Mayor)</v>
      </c>
      <c r="AG92" t="s">
        <v>1242</v>
      </c>
      <c r="AH92" t="s">
        <v>1243</v>
      </c>
      <c r="AI92">
        <v>405</v>
      </c>
      <c r="AJ92">
        <v>205043</v>
      </c>
      <c r="AK92" t="s">
        <v>1244</v>
      </c>
      <c r="AL92">
        <v>1</v>
      </c>
    </row>
    <row r="93" spans="2:38" x14ac:dyDescent="0.25">
      <c r="B93">
        <v>0</v>
      </c>
      <c r="C93">
        <v>1</v>
      </c>
      <c r="D93">
        <v>0</v>
      </c>
      <c r="F93" s="7" t="s">
        <v>1746</v>
      </c>
      <c r="G93" t="b">
        <f t="shared" si="4"/>
        <v>1</v>
      </c>
      <c r="H93">
        <v>16380</v>
      </c>
      <c r="I93" t="s">
        <v>1245</v>
      </c>
      <c r="J93" t="s">
        <v>1183</v>
      </c>
      <c r="L93" t="s">
        <v>1246</v>
      </c>
      <c r="M93" t="s">
        <v>32</v>
      </c>
      <c r="N93">
        <v>2444</v>
      </c>
      <c r="O93" t="s">
        <v>1247</v>
      </c>
      <c r="Q93" t="s">
        <v>1248</v>
      </c>
      <c r="R93" t="s">
        <v>32</v>
      </c>
      <c r="S93">
        <v>2444</v>
      </c>
      <c r="T93" t="s">
        <v>1249</v>
      </c>
      <c r="U93" t="s">
        <v>1250</v>
      </c>
      <c r="V93" t="s">
        <v>1251</v>
      </c>
      <c r="W93" t="s">
        <v>55</v>
      </c>
      <c r="X93" t="s">
        <v>1252</v>
      </c>
      <c r="Y93" t="s">
        <v>1253</v>
      </c>
      <c r="AA93" t="str">
        <f t="shared" si="5"/>
        <v>Dr Clare Allen (General Manager)</v>
      </c>
      <c r="AB93" t="s">
        <v>40</v>
      </c>
      <c r="AC93" t="s">
        <v>1254</v>
      </c>
      <c r="AD93" t="s">
        <v>1255</v>
      </c>
      <c r="AF93" t="str">
        <f>IF(ISNONTEXT(Table1[[#This Row],[MAYOR_LAST]]),"",AB93 &amp; " " &amp; AC93 &amp; " " &amp; AD93 &amp; " (Mayor)")</f>
        <v>Clr Peta  Pinson (Mayor)</v>
      </c>
      <c r="AG93" t="s">
        <v>1256</v>
      </c>
      <c r="AH93" t="s">
        <v>1257</v>
      </c>
      <c r="AI93">
        <v>3683</v>
      </c>
      <c r="AJ93">
        <v>81404</v>
      </c>
      <c r="AK93" t="s">
        <v>1258</v>
      </c>
      <c r="AL93">
        <v>0</v>
      </c>
    </row>
    <row r="94" spans="2:38" x14ac:dyDescent="0.25">
      <c r="B94">
        <v>2</v>
      </c>
      <c r="C94">
        <v>2</v>
      </c>
      <c r="D94">
        <v>0</v>
      </c>
      <c r="F94" s="7" t="s">
        <v>1727</v>
      </c>
      <c r="G94" t="b">
        <f t="shared" si="4"/>
        <v>1</v>
      </c>
      <c r="H94">
        <v>16400</v>
      </c>
      <c r="I94" t="s">
        <v>1259</v>
      </c>
      <c r="J94" t="s">
        <v>510</v>
      </c>
      <c r="L94" t="s">
        <v>1260</v>
      </c>
      <c r="M94" t="s">
        <v>32</v>
      </c>
      <c r="N94">
        <v>2324</v>
      </c>
      <c r="O94" t="s">
        <v>1261</v>
      </c>
      <c r="Q94" t="s">
        <v>1262</v>
      </c>
      <c r="R94" t="s">
        <v>32</v>
      </c>
      <c r="S94">
        <v>2324</v>
      </c>
      <c r="T94" t="s">
        <v>1263</v>
      </c>
      <c r="U94" t="s">
        <v>1264</v>
      </c>
      <c r="V94" t="s">
        <v>1265</v>
      </c>
      <c r="W94" t="s">
        <v>37</v>
      </c>
      <c r="X94" t="s">
        <v>1266</v>
      </c>
      <c r="Y94" t="s">
        <v>1267</v>
      </c>
      <c r="AA94" t="str">
        <f t="shared" si="5"/>
        <v>Mr Wayne Wallis (General Manager)</v>
      </c>
      <c r="AB94" t="s">
        <v>40</v>
      </c>
      <c r="AC94" t="s">
        <v>192</v>
      </c>
      <c r="AD94" t="s">
        <v>907</v>
      </c>
      <c r="AF94" t="str">
        <f>IF(ISNONTEXT(Table1[[#This Row],[MAYOR_LAST]]),"",AB94 &amp; " " &amp; AC94 &amp; " " &amp; AD94 &amp; " (Mayor)")</f>
        <v>Clr Ryan Palmer (Mayor)</v>
      </c>
      <c r="AG94" t="s">
        <v>1268</v>
      </c>
      <c r="AH94" t="s">
        <v>1269</v>
      </c>
      <c r="AI94">
        <v>858</v>
      </c>
      <c r="AJ94">
        <v>71736</v>
      </c>
      <c r="AK94" t="s">
        <v>1270</v>
      </c>
      <c r="AL94">
        <v>0</v>
      </c>
    </row>
    <row r="95" spans="2:38" x14ac:dyDescent="0.25">
      <c r="G95" t="b">
        <f t="shared" si="4"/>
        <v>0</v>
      </c>
      <c r="H95">
        <v>16490</v>
      </c>
      <c r="I95" t="s">
        <v>1271</v>
      </c>
      <c r="J95" t="s">
        <v>1272</v>
      </c>
      <c r="L95" t="s">
        <v>1273</v>
      </c>
      <c r="M95" t="s">
        <v>32</v>
      </c>
      <c r="N95">
        <v>2620</v>
      </c>
      <c r="O95" t="s">
        <v>1274</v>
      </c>
      <c r="Q95" t="s">
        <v>1275</v>
      </c>
      <c r="R95" t="s">
        <v>32</v>
      </c>
      <c r="S95">
        <v>2620</v>
      </c>
      <c r="T95" t="s">
        <v>1276</v>
      </c>
      <c r="U95" t="s">
        <v>1277</v>
      </c>
      <c r="W95" t="s">
        <v>37</v>
      </c>
      <c r="X95" t="s">
        <v>435</v>
      </c>
      <c r="Y95" t="s">
        <v>1278</v>
      </c>
      <c r="AA95" t="str">
        <f t="shared" si="5"/>
        <v>Mr Peter Tegart (General Manager)</v>
      </c>
      <c r="AB95" t="s">
        <v>40</v>
      </c>
      <c r="AC95" t="s">
        <v>1279</v>
      </c>
      <c r="AD95" t="s">
        <v>1280</v>
      </c>
      <c r="AF95" t="str">
        <f>IF(ISNONTEXT(Table1[[#This Row],[MAYOR_LAST]]),"",AB95 &amp; " " &amp; AC95 &amp; " " &amp; AD95 &amp; " (Mayor)")</f>
        <v>Clr Tim Overall (Mayor)</v>
      </c>
      <c r="AG95" t="s">
        <v>1281</v>
      </c>
      <c r="AH95" t="s">
        <v>1282</v>
      </c>
      <c r="AI95">
        <v>5319</v>
      </c>
      <c r="AJ95">
        <v>58771</v>
      </c>
      <c r="AK95" t="s">
        <v>1283</v>
      </c>
      <c r="AL95">
        <v>0</v>
      </c>
    </row>
    <row r="96" spans="2:38" x14ac:dyDescent="0.25">
      <c r="B96">
        <v>0</v>
      </c>
      <c r="C96">
        <v>0</v>
      </c>
      <c r="D96">
        <v>0</v>
      </c>
      <c r="F96" s="7" t="s">
        <v>1724</v>
      </c>
      <c r="G96" t="b">
        <f t="shared" si="4"/>
        <v>1</v>
      </c>
      <c r="H96">
        <v>16550</v>
      </c>
      <c r="I96" t="s">
        <v>1284</v>
      </c>
      <c r="J96" t="s">
        <v>1285</v>
      </c>
      <c r="L96" t="s">
        <v>1286</v>
      </c>
      <c r="M96" t="s">
        <v>32</v>
      </c>
      <c r="N96">
        <v>2031</v>
      </c>
      <c r="O96" t="s">
        <v>1285</v>
      </c>
      <c r="Q96" t="s">
        <v>1287</v>
      </c>
      <c r="R96" t="s">
        <v>32</v>
      </c>
      <c r="S96">
        <v>2031</v>
      </c>
      <c r="T96" t="s">
        <v>1288</v>
      </c>
      <c r="U96" t="s">
        <v>1289</v>
      </c>
      <c r="V96" t="s">
        <v>1290</v>
      </c>
      <c r="W96" t="s">
        <v>105</v>
      </c>
      <c r="X96" t="s">
        <v>315</v>
      </c>
      <c r="Y96" t="s">
        <v>1291</v>
      </c>
      <c r="AA96" t="str">
        <f t="shared" si="5"/>
        <v>Ms Therese Manns (General Manager)</v>
      </c>
      <c r="AB96" t="s">
        <v>40</v>
      </c>
      <c r="AC96" t="s">
        <v>1292</v>
      </c>
      <c r="AD96" t="s">
        <v>1293</v>
      </c>
      <c r="AF96" t="str">
        <f>IF(ISNONTEXT(Table1[[#This Row],[MAYOR_LAST]]),"",AB96 &amp; " " &amp; AC96 &amp; " " &amp; AD96 &amp; " (Mayor)")</f>
        <v>Clr Dylan Parker (Mayor)</v>
      </c>
      <c r="AG96" t="s">
        <v>1294</v>
      </c>
      <c r="AH96" t="s">
        <v>1295</v>
      </c>
      <c r="AI96">
        <v>36</v>
      </c>
      <c r="AJ96">
        <v>151996</v>
      </c>
      <c r="AK96" t="s">
        <v>1296</v>
      </c>
      <c r="AL96">
        <v>1</v>
      </c>
    </row>
    <row r="97" spans="1:38" x14ac:dyDescent="0.25">
      <c r="G97" t="b">
        <f t="shared" si="4"/>
        <v>0</v>
      </c>
      <c r="H97">
        <v>16610</v>
      </c>
      <c r="I97" t="s">
        <v>1297</v>
      </c>
      <c r="J97" t="s">
        <v>1298</v>
      </c>
      <c r="L97" t="s">
        <v>1299</v>
      </c>
      <c r="M97" t="s">
        <v>32</v>
      </c>
      <c r="N97">
        <v>2470</v>
      </c>
      <c r="O97" t="s">
        <v>1300</v>
      </c>
      <c r="Q97" t="s">
        <v>1301</v>
      </c>
      <c r="R97" t="s">
        <v>32</v>
      </c>
      <c r="S97">
        <v>2470</v>
      </c>
      <c r="T97" t="s">
        <v>1302</v>
      </c>
      <c r="U97" t="s">
        <v>1303</v>
      </c>
      <c r="W97" t="s">
        <v>37</v>
      </c>
      <c r="X97" t="s">
        <v>1304</v>
      </c>
      <c r="Y97" t="s">
        <v>1305</v>
      </c>
      <c r="AA97" t="str">
        <f t="shared" si="5"/>
        <v>Mr Vaughan Macdonald (General Manager)</v>
      </c>
      <c r="AB97" t="s">
        <v>40</v>
      </c>
      <c r="AC97" t="s">
        <v>1306</v>
      </c>
      <c r="AD97" t="s">
        <v>1307</v>
      </c>
      <c r="AF97" t="str">
        <f>IF(ISNONTEXT(Table1[[#This Row],[MAYOR_LAST]]),"",AB97 &amp; " " &amp; AC97 &amp; " " &amp; AD97 &amp; " (Mayor)")</f>
        <v>Clr Robert Mustow (Mayor)</v>
      </c>
      <c r="AG97" t="s">
        <v>1308</v>
      </c>
      <c r="AH97" t="s">
        <v>1309</v>
      </c>
      <c r="AI97">
        <v>3047</v>
      </c>
      <c r="AJ97">
        <v>23317</v>
      </c>
      <c r="AK97" t="s">
        <v>1310</v>
      </c>
      <c r="AL97">
        <v>0</v>
      </c>
    </row>
    <row r="98" spans="1:38" x14ac:dyDescent="0.25">
      <c r="B98">
        <v>0</v>
      </c>
      <c r="C98">
        <v>0</v>
      </c>
      <c r="D98">
        <v>0</v>
      </c>
      <c r="F98" s="7" t="s">
        <v>1734</v>
      </c>
      <c r="G98" t="b">
        <f t="shared" si="4"/>
        <v>1</v>
      </c>
      <c r="H98">
        <v>16900</v>
      </c>
      <c r="I98" t="s">
        <v>1324</v>
      </c>
      <c r="J98" t="s">
        <v>442</v>
      </c>
      <c r="L98" t="s">
        <v>1325</v>
      </c>
      <c r="M98" t="s">
        <v>32</v>
      </c>
      <c r="N98">
        <v>2529</v>
      </c>
      <c r="O98" t="s">
        <v>1326</v>
      </c>
      <c r="P98" t="s">
        <v>1327</v>
      </c>
      <c r="Q98" t="s">
        <v>1325</v>
      </c>
      <c r="R98" t="s">
        <v>32</v>
      </c>
      <c r="S98">
        <v>2529</v>
      </c>
      <c r="T98" t="s">
        <v>1328</v>
      </c>
      <c r="U98" t="s">
        <v>1329</v>
      </c>
      <c r="V98" t="s">
        <v>1330</v>
      </c>
      <c r="W98" t="s">
        <v>37</v>
      </c>
      <c r="X98" t="s">
        <v>1331</v>
      </c>
      <c r="Y98" t="s">
        <v>1332</v>
      </c>
      <c r="AA98" t="str">
        <f t="shared" ref="AA98:AA129" si="6">IF(ISNONTEXT(Y98),"",W98 &amp; " " &amp; X98 &amp; " " &amp; Y98 &amp; " (General Manager)")</f>
        <v>Mr Carey McIntyre (General Manager)</v>
      </c>
      <c r="AB98" t="s">
        <v>40</v>
      </c>
      <c r="AC98" t="s">
        <v>1333</v>
      </c>
      <c r="AD98" t="s">
        <v>1334</v>
      </c>
      <c r="AF98" t="str">
        <f>IF(ISNONTEXT(Table1[[#This Row],[MAYOR_LAST]]),"",AB98 &amp; " " &amp; AC98 &amp; " " &amp; AD98 &amp; " (Mayor)")</f>
        <v>Clr Marianne Saliba (Mayor)</v>
      </c>
      <c r="AG98" t="s">
        <v>1335</v>
      </c>
      <c r="AH98" t="s">
        <v>1336</v>
      </c>
      <c r="AI98">
        <v>147</v>
      </c>
      <c r="AJ98">
        <v>70994</v>
      </c>
      <c r="AK98" t="s">
        <v>1337</v>
      </c>
      <c r="AL98">
        <v>0</v>
      </c>
    </row>
    <row r="99" spans="1:38" x14ac:dyDescent="0.25">
      <c r="B99">
        <v>2</v>
      </c>
      <c r="C99">
        <v>0</v>
      </c>
      <c r="D99">
        <v>0</v>
      </c>
      <c r="F99" s="7" t="s">
        <v>1729</v>
      </c>
      <c r="G99" t="b">
        <f t="shared" si="4"/>
        <v>1</v>
      </c>
      <c r="H99">
        <v>16950</v>
      </c>
      <c r="I99" t="s">
        <v>1338</v>
      </c>
      <c r="J99" t="s">
        <v>510</v>
      </c>
      <c r="L99" t="s">
        <v>1339</v>
      </c>
      <c r="M99" t="s">
        <v>32</v>
      </c>
      <c r="N99">
        <v>2541</v>
      </c>
      <c r="O99" t="s">
        <v>1340</v>
      </c>
      <c r="Q99" t="s">
        <v>1341</v>
      </c>
      <c r="R99" t="s">
        <v>32</v>
      </c>
      <c r="S99">
        <v>2541</v>
      </c>
      <c r="T99" t="s">
        <v>1342</v>
      </c>
      <c r="U99" t="s">
        <v>1343</v>
      </c>
      <c r="V99" t="s">
        <v>1344</v>
      </c>
      <c r="W99" t="s">
        <v>37</v>
      </c>
      <c r="X99" t="s">
        <v>529</v>
      </c>
      <c r="Y99" t="s">
        <v>1345</v>
      </c>
      <c r="AA99" t="str">
        <f t="shared" si="6"/>
        <v>Mr Stephen Dunshea (General Manager)</v>
      </c>
      <c r="AB99" t="s">
        <v>40</v>
      </c>
      <c r="AC99" t="s">
        <v>1346</v>
      </c>
      <c r="AD99" t="s">
        <v>1347</v>
      </c>
      <c r="AF99" t="str">
        <f>IF(ISNONTEXT(Table1[[#This Row],[MAYOR_LAST]]),"",AB99 &amp; " " &amp; AC99 &amp; " " &amp; AD99 &amp; " (Mayor)")</f>
        <v>Clr Amanda Findley (Mayor)</v>
      </c>
      <c r="AG99" t="s">
        <v>1348</v>
      </c>
      <c r="AH99" t="s">
        <v>1349</v>
      </c>
      <c r="AI99">
        <v>4567</v>
      </c>
      <c r="AJ99">
        <v>103012</v>
      </c>
      <c r="AK99" t="s">
        <v>1350</v>
      </c>
      <c r="AL99">
        <v>0</v>
      </c>
    </row>
    <row r="100" spans="1:38" x14ac:dyDescent="0.25">
      <c r="G100" t="b">
        <f t="shared" si="4"/>
        <v>0</v>
      </c>
      <c r="H100">
        <v>17000</v>
      </c>
      <c r="I100" t="s">
        <v>1351</v>
      </c>
      <c r="J100" t="s">
        <v>1352</v>
      </c>
      <c r="L100" t="s">
        <v>1353</v>
      </c>
      <c r="M100" t="s">
        <v>32</v>
      </c>
      <c r="N100">
        <v>2330</v>
      </c>
      <c r="O100" t="s">
        <v>1354</v>
      </c>
      <c r="Q100" t="s">
        <v>1355</v>
      </c>
      <c r="R100" t="s">
        <v>32</v>
      </c>
      <c r="S100">
        <v>2330</v>
      </c>
      <c r="T100" t="s">
        <v>1356</v>
      </c>
      <c r="U100" t="s">
        <v>1357</v>
      </c>
      <c r="W100" t="s">
        <v>37</v>
      </c>
      <c r="X100" t="s">
        <v>1358</v>
      </c>
      <c r="Y100" t="s">
        <v>1359</v>
      </c>
      <c r="AA100" t="str">
        <f t="shared" si="6"/>
        <v>Mr Jason Linnane (General Manager)</v>
      </c>
      <c r="AB100" t="s">
        <v>40</v>
      </c>
      <c r="AC100" t="s">
        <v>1360</v>
      </c>
      <c r="AD100" t="s">
        <v>314</v>
      </c>
      <c r="AF100" t="str">
        <f>IF(ISNONTEXT(Table1[[#This Row],[MAYOR_LAST]]),"",AB100 &amp; " " &amp; AC100 &amp; " " &amp; AD100 &amp; " (Mayor)")</f>
        <v>Clr Sue Moore (Mayor)</v>
      </c>
      <c r="AG100" t="s">
        <v>1361</v>
      </c>
      <c r="AH100" t="s">
        <v>1362</v>
      </c>
      <c r="AI100">
        <v>4893</v>
      </c>
      <c r="AJ100">
        <v>23482</v>
      </c>
      <c r="AK100" t="s">
        <v>1363</v>
      </c>
      <c r="AL100">
        <v>0</v>
      </c>
    </row>
    <row r="101" spans="1:38" x14ac:dyDescent="0.25">
      <c r="A101" t="b">
        <v>1</v>
      </c>
      <c r="F101" s="7" t="s">
        <v>1751</v>
      </c>
      <c r="G101" t="b">
        <v>1</v>
      </c>
      <c r="H101">
        <v>17040</v>
      </c>
      <c r="I101" t="s">
        <v>1364</v>
      </c>
      <c r="J101" t="s">
        <v>1365</v>
      </c>
      <c r="L101" t="s">
        <v>1366</v>
      </c>
      <c r="M101" t="s">
        <v>32</v>
      </c>
      <c r="N101">
        <v>2630</v>
      </c>
      <c r="O101" t="s">
        <v>1367</v>
      </c>
      <c r="Q101" t="s">
        <v>1366</v>
      </c>
      <c r="R101" t="s">
        <v>32</v>
      </c>
      <c r="S101">
        <v>2630</v>
      </c>
      <c r="T101" t="s">
        <v>1368</v>
      </c>
      <c r="U101">
        <v>0</v>
      </c>
      <c r="W101" t="s">
        <v>37</v>
      </c>
      <c r="X101" t="s">
        <v>435</v>
      </c>
      <c r="Y101" t="s">
        <v>1369</v>
      </c>
      <c r="AA101" t="str">
        <f t="shared" si="6"/>
        <v>Mr Peter Bascomb (General Manager)</v>
      </c>
      <c r="AB101" t="s">
        <v>40</v>
      </c>
      <c r="AC101" t="s">
        <v>435</v>
      </c>
      <c r="AD101" t="s">
        <v>1370</v>
      </c>
      <c r="AF101" t="str">
        <f>IF(ISNONTEXT(Table1[[#This Row],[MAYOR_LAST]]),"",AB101 &amp; " " &amp; AC101 &amp; " " &amp; AD101 &amp; " (Mayor)")</f>
        <v>Clr Peter Beer (Mayor)</v>
      </c>
      <c r="AG101" t="s">
        <v>1371</v>
      </c>
      <c r="AH101" t="s">
        <v>1372</v>
      </c>
      <c r="AI101">
        <v>15164</v>
      </c>
      <c r="AJ101">
        <v>20655</v>
      </c>
      <c r="AK101" t="s">
        <v>1373</v>
      </c>
      <c r="AL101">
        <v>0</v>
      </c>
    </row>
    <row r="102" spans="1:38" x14ac:dyDescent="0.25">
      <c r="A102" t="b">
        <v>1</v>
      </c>
      <c r="B102">
        <v>0</v>
      </c>
      <c r="C102">
        <v>0</v>
      </c>
      <c r="D102">
        <v>0</v>
      </c>
      <c r="G102" t="b">
        <f t="shared" ref="G102:G129" si="7">NOT(ISBLANK(B102))</f>
        <v>1</v>
      </c>
      <c r="H102">
        <v>17080</v>
      </c>
      <c r="I102" t="s">
        <v>1374</v>
      </c>
      <c r="J102" t="s">
        <v>1375</v>
      </c>
      <c r="L102" t="s">
        <v>1376</v>
      </c>
      <c r="M102" t="s">
        <v>32</v>
      </c>
      <c r="N102">
        <v>2720</v>
      </c>
      <c r="O102" t="s">
        <v>1375</v>
      </c>
      <c r="Q102" t="s">
        <v>1376</v>
      </c>
      <c r="R102" t="s">
        <v>32</v>
      </c>
      <c r="S102">
        <v>2720</v>
      </c>
      <c r="T102" t="s">
        <v>1377</v>
      </c>
      <c r="U102" t="s">
        <v>1378</v>
      </c>
      <c r="W102" t="s">
        <v>37</v>
      </c>
      <c r="X102" t="s">
        <v>149</v>
      </c>
      <c r="Y102" t="s">
        <v>1379</v>
      </c>
      <c r="AA102" t="str">
        <f t="shared" si="6"/>
        <v>Mr Matthew Hyde (General Manager)</v>
      </c>
      <c r="AB102" t="s">
        <v>40</v>
      </c>
      <c r="AC102" t="s">
        <v>53</v>
      </c>
      <c r="AD102" t="s">
        <v>1380</v>
      </c>
      <c r="AF102" t="str">
        <f>IF(ISNONTEXT(Table1[[#This Row],[MAYOR_LAST]]),"",AB102 &amp; " " &amp; AC102 &amp; " " &amp; AD102 &amp; " (Mayor)")</f>
        <v>Clr James Hayes (Mayor)</v>
      </c>
      <c r="AG102" t="s">
        <v>1381</v>
      </c>
      <c r="AH102" t="s">
        <v>1382</v>
      </c>
      <c r="AI102">
        <v>8959</v>
      </c>
      <c r="AJ102">
        <v>14552</v>
      </c>
      <c r="AL102">
        <v>0</v>
      </c>
    </row>
    <row r="103" spans="1:38" x14ac:dyDescent="0.25">
      <c r="B103">
        <v>0</v>
      </c>
      <c r="C103">
        <v>0</v>
      </c>
      <c r="D103">
        <v>0</v>
      </c>
      <c r="F103" s="7" t="s">
        <v>1720</v>
      </c>
      <c r="G103" t="b">
        <f t="shared" si="7"/>
        <v>1</v>
      </c>
      <c r="H103">
        <v>17100</v>
      </c>
      <c r="I103" t="s">
        <v>1383</v>
      </c>
      <c r="J103" t="s">
        <v>76</v>
      </c>
      <c r="L103" t="s">
        <v>1384</v>
      </c>
      <c r="M103" t="s">
        <v>32</v>
      </c>
      <c r="N103">
        <v>2135</v>
      </c>
      <c r="O103" t="s">
        <v>1385</v>
      </c>
      <c r="Q103" t="s">
        <v>1386</v>
      </c>
      <c r="R103" t="s">
        <v>32</v>
      </c>
      <c r="S103">
        <v>2135</v>
      </c>
      <c r="T103" t="s">
        <v>1387</v>
      </c>
      <c r="U103" t="s">
        <v>1388</v>
      </c>
      <c r="W103" t="s">
        <v>37</v>
      </c>
      <c r="X103" t="s">
        <v>1389</v>
      </c>
      <c r="Y103" t="s">
        <v>1390</v>
      </c>
      <c r="AA103" t="str">
        <f t="shared" si="6"/>
        <v>Mr Henry Wong (General Manager)</v>
      </c>
      <c r="AB103" t="s">
        <v>40</v>
      </c>
      <c r="AC103" t="s">
        <v>1391</v>
      </c>
      <c r="AD103" t="s">
        <v>1392</v>
      </c>
      <c r="AF103" t="str">
        <f>IF(ISNONTEXT(Table1[[#This Row],[MAYOR_LAST]]),"",AB103 &amp; " " &amp; AC103 &amp; " " &amp; AD103 &amp; " (Mayor)")</f>
        <v>Clr Stephanie Kokkolis (Mayor)</v>
      </c>
      <c r="AG103" t="s">
        <v>1393</v>
      </c>
      <c r="AH103" t="s">
        <v>1394</v>
      </c>
      <c r="AI103">
        <v>14</v>
      </c>
      <c r="AJ103">
        <v>43803</v>
      </c>
      <c r="AK103" t="s">
        <v>1395</v>
      </c>
      <c r="AL103">
        <v>1</v>
      </c>
    </row>
    <row r="104" spans="1:38" x14ac:dyDescent="0.25">
      <c r="B104">
        <v>0</v>
      </c>
      <c r="C104">
        <v>0</v>
      </c>
      <c r="D104">
        <v>0</v>
      </c>
      <c r="F104" s="7" t="s">
        <v>1722</v>
      </c>
      <c r="G104" t="b">
        <f t="shared" si="7"/>
        <v>1</v>
      </c>
      <c r="H104">
        <v>17150</v>
      </c>
      <c r="I104" t="s">
        <v>1396</v>
      </c>
      <c r="J104" t="s">
        <v>1397</v>
      </c>
      <c r="L104" t="s">
        <v>1398</v>
      </c>
      <c r="M104" t="s">
        <v>32</v>
      </c>
      <c r="N104">
        <v>1499</v>
      </c>
      <c r="O104" t="s">
        <v>1399</v>
      </c>
      <c r="Q104" t="s">
        <v>1400</v>
      </c>
      <c r="R104" t="s">
        <v>32</v>
      </c>
      <c r="S104">
        <v>2232</v>
      </c>
      <c r="T104" t="s">
        <v>1401</v>
      </c>
      <c r="U104" t="s">
        <v>1402</v>
      </c>
      <c r="V104" t="s">
        <v>1403</v>
      </c>
      <c r="W104" t="s">
        <v>105</v>
      </c>
      <c r="X104" t="s">
        <v>1404</v>
      </c>
      <c r="Y104" t="s">
        <v>1405</v>
      </c>
      <c r="AA104" t="str">
        <f t="shared" si="6"/>
        <v>Ms Manjeet Grewal (General Manager)</v>
      </c>
      <c r="AB104" t="s">
        <v>40</v>
      </c>
      <c r="AC104" t="s">
        <v>449</v>
      </c>
      <c r="AD104" t="s">
        <v>1406</v>
      </c>
      <c r="AF104" t="str">
        <f>IF(ISNONTEXT(Table1[[#This Row],[MAYOR_LAST]]),"",AB104 &amp; " " &amp; AC104 &amp; " " &amp; AD104 &amp; " (Mayor)")</f>
        <v>Clr Steve Simpson (Mayor)</v>
      </c>
      <c r="AG104" t="s">
        <v>1407</v>
      </c>
      <c r="AH104" t="s">
        <v>1408</v>
      </c>
      <c r="AI104">
        <v>334</v>
      </c>
      <c r="AJ104">
        <v>227546</v>
      </c>
      <c r="AK104" t="s">
        <v>1409</v>
      </c>
      <c r="AL104">
        <v>1</v>
      </c>
    </row>
    <row r="105" spans="1:38" x14ac:dyDescent="0.25">
      <c r="G105" t="b">
        <f t="shared" si="7"/>
        <v>0</v>
      </c>
      <c r="H105">
        <v>17310</v>
      </c>
      <c r="I105" t="s">
        <v>1424</v>
      </c>
      <c r="J105" t="s">
        <v>1425</v>
      </c>
      <c r="L105" t="s">
        <v>1426</v>
      </c>
      <c r="M105" t="s">
        <v>32</v>
      </c>
      <c r="N105">
        <v>2340</v>
      </c>
      <c r="O105" t="s">
        <v>1427</v>
      </c>
      <c r="P105" t="s">
        <v>1428</v>
      </c>
      <c r="Q105" t="s">
        <v>1429</v>
      </c>
      <c r="R105" t="s">
        <v>32</v>
      </c>
      <c r="S105">
        <v>2340</v>
      </c>
      <c r="T105" t="s">
        <v>1430</v>
      </c>
      <c r="U105" t="s">
        <v>1431</v>
      </c>
      <c r="V105" t="s">
        <v>1432</v>
      </c>
      <c r="W105" t="s">
        <v>37</v>
      </c>
      <c r="X105" t="s">
        <v>68</v>
      </c>
      <c r="Y105" t="s">
        <v>649</v>
      </c>
      <c r="AA105" t="str">
        <f t="shared" si="6"/>
        <v>Mr Paul Bennett (General Manager)</v>
      </c>
      <c r="AB105" t="s">
        <v>40</v>
      </c>
      <c r="AC105" t="s">
        <v>1433</v>
      </c>
      <c r="AD105" t="s">
        <v>527</v>
      </c>
      <c r="AF105" t="str">
        <f>IF(ISNONTEXT(Table1[[#This Row],[MAYOR_LAST]]),"",AB105 &amp; " " &amp; AC105 &amp; " " &amp; AD105 &amp; " (Mayor)")</f>
        <v>Clr Colin Murray (Mayor)</v>
      </c>
      <c r="AG105" t="s">
        <v>1434</v>
      </c>
      <c r="AH105" t="s">
        <v>1435</v>
      </c>
      <c r="AI105">
        <v>9884</v>
      </c>
      <c r="AJ105">
        <v>61571</v>
      </c>
      <c r="AK105" t="s">
        <v>1436</v>
      </c>
      <c r="AL105">
        <v>0</v>
      </c>
    </row>
    <row r="106" spans="1:38" x14ac:dyDescent="0.25">
      <c r="B106">
        <v>0</v>
      </c>
      <c r="C106">
        <v>0</v>
      </c>
      <c r="D106">
        <v>0</v>
      </c>
      <c r="F106" s="7" t="s">
        <v>1745</v>
      </c>
      <c r="G106" t="b">
        <f t="shared" si="7"/>
        <v>1</v>
      </c>
      <c r="H106">
        <v>17350</v>
      </c>
      <c r="I106" t="s">
        <v>1437</v>
      </c>
      <c r="J106" t="s">
        <v>1438</v>
      </c>
      <c r="L106" t="s">
        <v>1439</v>
      </c>
      <c r="M106" t="s">
        <v>32</v>
      </c>
      <c r="N106">
        <v>2666</v>
      </c>
      <c r="O106" t="s">
        <v>1440</v>
      </c>
      <c r="Q106" t="s">
        <v>1441</v>
      </c>
      <c r="R106" t="s">
        <v>32</v>
      </c>
      <c r="S106">
        <v>2666</v>
      </c>
      <c r="T106" t="s">
        <v>1442</v>
      </c>
      <c r="U106" t="s">
        <v>1443</v>
      </c>
      <c r="V106" t="s">
        <v>1444</v>
      </c>
      <c r="W106" t="s">
        <v>37</v>
      </c>
      <c r="X106" t="s">
        <v>1188</v>
      </c>
      <c r="Y106" t="s">
        <v>1445</v>
      </c>
      <c r="AA106" t="str">
        <f t="shared" si="6"/>
        <v>Mr Gary Lavelle (General Manager)</v>
      </c>
      <c r="AB106" t="s">
        <v>40</v>
      </c>
      <c r="AC106" t="s">
        <v>370</v>
      </c>
      <c r="AD106" t="s">
        <v>1446</v>
      </c>
      <c r="AE106" t="s">
        <v>164</v>
      </c>
      <c r="AF106" t="str">
        <f>IF(ISNONTEXT(Table1[[#This Row],[MAYOR_LAST]]),"",AB106 &amp; " " &amp; AC106 &amp; " " &amp; AD106 &amp; " (Mayor)")</f>
        <v>Clr Rick Firman (Mayor)</v>
      </c>
      <c r="AG106" t="s">
        <v>1447</v>
      </c>
      <c r="AH106" t="s">
        <v>1448</v>
      </c>
      <c r="AI106">
        <v>2802</v>
      </c>
      <c r="AJ106">
        <v>6236</v>
      </c>
      <c r="AK106" t="s">
        <v>1449</v>
      </c>
      <c r="AL106">
        <v>0</v>
      </c>
    </row>
    <row r="107" spans="1:38" x14ac:dyDescent="0.25">
      <c r="B107">
        <v>2</v>
      </c>
      <c r="C107">
        <v>0</v>
      </c>
      <c r="D107">
        <v>0</v>
      </c>
      <c r="G107" t="b">
        <f t="shared" si="7"/>
        <v>1</v>
      </c>
      <c r="H107">
        <v>17400</v>
      </c>
      <c r="I107" t="s">
        <v>1450</v>
      </c>
      <c r="J107" t="s">
        <v>1451</v>
      </c>
      <c r="L107" t="s">
        <v>1452</v>
      </c>
      <c r="M107" t="s">
        <v>32</v>
      </c>
      <c r="N107">
        <v>2372</v>
      </c>
      <c r="O107" t="s">
        <v>1453</v>
      </c>
      <c r="Q107" t="s">
        <v>1454</v>
      </c>
      <c r="R107" t="s">
        <v>32</v>
      </c>
      <c r="S107">
        <v>2372</v>
      </c>
      <c r="T107" t="s">
        <v>1455</v>
      </c>
      <c r="U107" t="s">
        <v>1456</v>
      </c>
      <c r="W107" t="s">
        <v>37</v>
      </c>
      <c r="X107" t="s">
        <v>1457</v>
      </c>
      <c r="Y107" t="s">
        <v>1458</v>
      </c>
      <c r="AA107" t="str">
        <f t="shared" si="6"/>
        <v>Mr Daryl Buckingham (General Manager)</v>
      </c>
      <c r="AB107" t="s">
        <v>40</v>
      </c>
      <c r="AC107" t="s">
        <v>435</v>
      </c>
      <c r="AD107" t="s">
        <v>1459</v>
      </c>
      <c r="AF107" t="str">
        <f>IF(ISNONTEXT(Table1[[#This Row],[MAYOR_LAST]]),"",AB107 &amp; " " &amp; AC107 &amp; " " &amp; AD107 &amp; " (Mayor)")</f>
        <v>Clr Peter Petty (Mayor)</v>
      </c>
      <c r="AG107" t="s">
        <v>1460</v>
      </c>
      <c r="AH107" t="s">
        <v>1461</v>
      </c>
      <c r="AI107">
        <v>7323</v>
      </c>
      <c r="AJ107">
        <v>6656</v>
      </c>
      <c r="AK107" t="s">
        <v>1462</v>
      </c>
      <c r="AL107">
        <v>0</v>
      </c>
    </row>
    <row r="108" spans="1:38" x14ac:dyDescent="0.25">
      <c r="B108">
        <v>0</v>
      </c>
      <c r="C108">
        <v>0</v>
      </c>
      <c r="D108">
        <v>0</v>
      </c>
      <c r="G108" t="b">
        <f t="shared" si="7"/>
        <v>1</v>
      </c>
      <c r="H108">
        <v>14100</v>
      </c>
      <c r="I108" t="s">
        <v>768</v>
      </c>
      <c r="J108" t="s">
        <v>100</v>
      </c>
      <c r="L108" t="s">
        <v>769</v>
      </c>
      <c r="M108" t="s">
        <v>32</v>
      </c>
      <c r="N108">
        <v>2110</v>
      </c>
      <c r="O108" t="s">
        <v>770</v>
      </c>
      <c r="P108" t="s">
        <v>771</v>
      </c>
      <c r="Q108" t="s">
        <v>772</v>
      </c>
      <c r="R108" t="s">
        <v>32</v>
      </c>
      <c r="S108">
        <v>2110</v>
      </c>
      <c r="T108" t="s">
        <v>773</v>
      </c>
      <c r="U108" t="s">
        <v>774</v>
      </c>
      <c r="W108" t="s">
        <v>37</v>
      </c>
      <c r="X108" t="s">
        <v>775</v>
      </c>
      <c r="Y108" t="s">
        <v>776</v>
      </c>
      <c r="AA108" t="str">
        <f t="shared" si="6"/>
        <v>Mr Nick Tobin (General Manager)</v>
      </c>
      <c r="AE108" t="s">
        <v>764</v>
      </c>
      <c r="AF108" t="str">
        <f>IF(ISNONTEXT(Table1[[#This Row],[MAYOR_LAST]]),"",AB108 &amp; " " &amp; AC108 &amp; " " &amp; AD108 &amp; " (Mayor)")</f>
        <v/>
      </c>
      <c r="AG108" t="s">
        <v>777</v>
      </c>
      <c r="AH108" t="s">
        <v>778</v>
      </c>
      <c r="AI108">
        <v>6</v>
      </c>
      <c r="AJ108">
        <v>14747</v>
      </c>
      <c r="AK108" t="s">
        <v>779</v>
      </c>
      <c r="AL108">
        <v>1</v>
      </c>
    </row>
    <row r="109" spans="1:38" x14ac:dyDescent="0.25">
      <c r="B109">
        <v>0</v>
      </c>
      <c r="C109">
        <v>0</v>
      </c>
      <c r="D109">
        <v>0</v>
      </c>
      <c r="G109" t="b">
        <f t="shared" si="7"/>
        <v>1</v>
      </c>
      <c r="H109">
        <v>14400</v>
      </c>
      <c r="I109" t="s">
        <v>831</v>
      </c>
      <c r="J109" t="s">
        <v>832</v>
      </c>
      <c r="L109" t="s">
        <v>833</v>
      </c>
      <c r="M109" t="s">
        <v>32</v>
      </c>
      <c r="N109">
        <v>2533</v>
      </c>
      <c r="O109" t="s">
        <v>834</v>
      </c>
      <c r="Q109" t="s">
        <v>835</v>
      </c>
      <c r="R109" t="s">
        <v>32</v>
      </c>
      <c r="S109">
        <v>2533</v>
      </c>
      <c r="T109" t="s">
        <v>836</v>
      </c>
      <c r="U109" t="s">
        <v>837</v>
      </c>
      <c r="W109" t="s">
        <v>190</v>
      </c>
      <c r="X109" t="s">
        <v>838</v>
      </c>
      <c r="Y109" t="s">
        <v>839</v>
      </c>
      <c r="AA109" t="str">
        <f t="shared" si="6"/>
        <v>Mrs Jane Stroud (General Manager)</v>
      </c>
      <c r="AB109" t="s">
        <v>40</v>
      </c>
      <c r="AC109" t="s">
        <v>207</v>
      </c>
      <c r="AD109" t="s">
        <v>840</v>
      </c>
      <c r="AF109" t="str">
        <f>IF(ISNONTEXT(Table1[[#This Row],[MAYOR_LAST]]),"",AB109 &amp; " " &amp; AC109 &amp; " " &amp; AD109 &amp; " (Mayor)")</f>
        <v>Clr Mark Honey (Mayor)</v>
      </c>
      <c r="AG109" t="s">
        <v>841</v>
      </c>
      <c r="AH109" t="s">
        <v>842</v>
      </c>
      <c r="AI109">
        <v>258</v>
      </c>
      <c r="AJ109">
        <v>22450</v>
      </c>
      <c r="AK109" t="s">
        <v>843</v>
      </c>
      <c r="AL109">
        <v>0</v>
      </c>
    </row>
    <row r="110" spans="1:38" x14ac:dyDescent="0.25">
      <c r="B110">
        <v>0</v>
      </c>
      <c r="C110">
        <v>0</v>
      </c>
      <c r="D110">
        <v>0</v>
      </c>
      <c r="F110" s="7" t="s">
        <v>1728</v>
      </c>
      <c r="G110" t="b">
        <f t="shared" si="7"/>
        <v>1</v>
      </c>
      <c r="H110">
        <v>14000</v>
      </c>
      <c r="I110" t="s">
        <v>754</v>
      </c>
      <c r="J110" t="s">
        <v>755</v>
      </c>
      <c r="L110" t="s">
        <v>756</v>
      </c>
      <c r="M110" t="s">
        <v>32</v>
      </c>
      <c r="N110">
        <v>1630</v>
      </c>
      <c r="O110" t="s">
        <v>757</v>
      </c>
      <c r="Q110" t="s">
        <v>758</v>
      </c>
      <c r="R110" t="s">
        <v>32</v>
      </c>
      <c r="S110">
        <v>2077</v>
      </c>
      <c r="T110" t="s">
        <v>759</v>
      </c>
      <c r="U110" t="s">
        <v>760</v>
      </c>
      <c r="V110" t="s">
        <v>761</v>
      </c>
      <c r="W110" t="s">
        <v>37</v>
      </c>
      <c r="X110" t="s">
        <v>672</v>
      </c>
      <c r="Y110" t="s">
        <v>762</v>
      </c>
      <c r="AA110" t="str">
        <f t="shared" si="6"/>
        <v>Mr Steven Head (General Manager)</v>
      </c>
      <c r="AB110" t="s">
        <v>40</v>
      </c>
      <c r="AC110" t="s">
        <v>554</v>
      </c>
      <c r="AD110" t="s">
        <v>763</v>
      </c>
      <c r="AE110" t="s">
        <v>764</v>
      </c>
      <c r="AF110" t="str">
        <f>IF(ISNONTEXT(Table1[[#This Row],[MAYOR_LAST]]),"",AB110 &amp; " " &amp; AC110 &amp; " " &amp; AD110 &amp; " (Mayor)")</f>
        <v>Clr Philip Ruddock (Mayor)</v>
      </c>
      <c r="AG110" t="s">
        <v>765</v>
      </c>
      <c r="AH110" t="s">
        <v>766</v>
      </c>
      <c r="AI110">
        <v>455</v>
      </c>
      <c r="AJ110">
        <v>149113</v>
      </c>
      <c r="AK110" t="s">
        <v>767</v>
      </c>
      <c r="AL110">
        <v>1</v>
      </c>
    </row>
    <row r="111" spans="1:38" x14ac:dyDescent="0.25">
      <c r="G111" t="b">
        <f t="shared" si="7"/>
        <v>0</v>
      </c>
      <c r="H111">
        <v>17420</v>
      </c>
      <c r="I111" t="s">
        <v>1463</v>
      </c>
      <c r="J111" t="s">
        <v>1464</v>
      </c>
      <c r="L111" t="s">
        <v>1465</v>
      </c>
      <c r="M111" t="s">
        <v>32</v>
      </c>
      <c r="N111">
        <v>2153</v>
      </c>
      <c r="O111" t="s">
        <v>1466</v>
      </c>
      <c r="Q111" t="s">
        <v>1467</v>
      </c>
      <c r="R111" t="s">
        <v>32</v>
      </c>
      <c r="S111">
        <v>2153</v>
      </c>
      <c r="T111" t="s">
        <v>1468</v>
      </c>
      <c r="U111" t="s">
        <v>1469</v>
      </c>
      <c r="V111" t="s">
        <v>1470</v>
      </c>
      <c r="W111" t="s">
        <v>37</v>
      </c>
      <c r="X111" t="s">
        <v>930</v>
      </c>
      <c r="Y111" t="s">
        <v>1471</v>
      </c>
      <c r="AA111" t="str">
        <f t="shared" si="6"/>
        <v>Mr Michael Edgar (General Manager)</v>
      </c>
      <c r="AB111" t="s">
        <v>1472</v>
      </c>
      <c r="AC111" t="s">
        <v>1473</v>
      </c>
      <c r="AD111" t="s">
        <v>1474</v>
      </c>
      <c r="AF111" t="str">
        <f>IF(ISNONTEXT(Table1[[#This Row],[MAYOR_LAST]]),"",AB111 &amp; " " &amp; AC111 &amp; " " &amp; AD111 &amp; " (Mayor)")</f>
        <v>Clr Dr Michelle Byrne (Mayor)</v>
      </c>
      <c r="AG111" t="s">
        <v>1475</v>
      </c>
      <c r="AH111" t="s">
        <v>1476</v>
      </c>
      <c r="AI111">
        <v>386</v>
      </c>
      <c r="AJ111">
        <v>167847</v>
      </c>
      <c r="AK111" t="s">
        <v>1477</v>
      </c>
      <c r="AL111">
        <v>1</v>
      </c>
    </row>
    <row r="112" spans="1:38" x14ac:dyDescent="0.25">
      <c r="B112">
        <v>0</v>
      </c>
      <c r="C112">
        <v>0</v>
      </c>
      <c r="D112">
        <v>0</v>
      </c>
      <c r="F112" s="7" t="s">
        <v>1740</v>
      </c>
      <c r="G112" t="b">
        <f t="shared" si="7"/>
        <v>1</v>
      </c>
      <c r="H112">
        <v>17550</v>
      </c>
      <c r="I112" t="s">
        <v>1478</v>
      </c>
      <c r="J112" t="s">
        <v>1479</v>
      </c>
      <c r="L112" t="s">
        <v>1480</v>
      </c>
      <c r="M112" t="s">
        <v>32</v>
      </c>
      <c r="N112">
        <v>2484</v>
      </c>
      <c r="O112" t="s">
        <v>1481</v>
      </c>
      <c r="P112" t="s">
        <v>1482</v>
      </c>
      <c r="Q112" t="s">
        <v>1483</v>
      </c>
      <c r="R112" t="s">
        <v>32</v>
      </c>
      <c r="S112">
        <v>2484</v>
      </c>
      <c r="T112" t="s">
        <v>1484</v>
      </c>
      <c r="U112" t="s">
        <v>1485</v>
      </c>
      <c r="W112" t="s">
        <v>37</v>
      </c>
      <c r="X112" t="s">
        <v>1486</v>
      </c>
      <c r="Y112" t="s">
        <v>1487</v>
      </c>
      <c r="AA112" t="str">
        <f t="shared" si="6"/>
        <v>Mr Troy Green (General Manager)</v>
      </c>
      <c r="AB112" t="s">
        <v>40</v>
      </c>
      <c r="AC112" t="s">
        <v>1062</v>
      </c>
      <c r="AD112" t="s">
        <v>1488</v>
      </c>
      <c r="AF112" t="str">
        <f>IF(ISNONTEXT(Table1[[#This Row],[MAYOR_LAST]]),"",AB112 &amp; " " &amp; AC112 &amp; " " &amp; AD112 &amp; " (Mayor)")</f>
        <v>Clr Chris Cherry (Mayor)</v>
      </c>
      <c r="AG112" t="s">
        <v>1489</v>
      </c>
      <c r="AH112" t="s">
        <v>1490</v>
      </c>
      <c r="AI112">
        <v>1308</v>
      </c>
      <c r="AJ112">
        <v>94857</v>
      </c>
      <c r="AK112" t="s">
        <v>1491</v>
      </c>
      <c r="AL112">
        <v>0</v>
      </c>
    </row>
    <row r="113" spans="1:38" x14ac:dyDescent="0.25">
      <c r="B113">
        <v>0</v>
      </c>
      <c r="C113">
        <v>0</v>
      </c>
      <c r="D113">
        <v>0</v>
      </c>
      <c r="G113" t="b">
        <f t="shared" si="7"/>
        <v>1</v>
      </c>
      <c r="H113">
        <v>17620</v>
      </c>
      <c r="I113" t="s">
        <v>1492</v>
      </c>
      <c r="J113" t="s">
        <v>1493</v>
      </c>
      <c r="L113" t="s">
        <v>1494</v>
      </c>
      <c r="M113" t="s">
        <v>32</v>
      </c>
      <c r="N113">
        <v>2337</v>
      </c>
      <c r="O113" t="s">
        <v>1495</v>
      </c>
      <c r="Q113" t="s">
        <v>1496</v>
      </c>
      <c r="R113" t="s">
        <v>32</v>
      </c>
      <c r="S113">
        <v>2337</v>
      </c>
      <c r="T113" t="s">
        <v>1497</v>
      </c>
      <c r="U113" t="s">
        <v>1498</v>
      </c>
      <c r="W113" t="s">
        <v>37</v>
      </c>
      <c r="X113" t="s">
        <v>395</v>
      </c>
      <c r="Y113" t="s">
        <v>1499</v>
      </c>
      <c r="AA113" t="str">
        <f t="shared" si="6"/>
        <v>Mr Greg McDonald (General Manager)</v>
      </c>
      <c r="AB113" t="s">
        <v>40</v>
      </c>
      <c r="AC113" t="s">
        <v>1500</v>
      </c>
      <c r="AD113" t="s">
        <v>1501</v>
      </c>
      <c r="AF113" t="str">
        <f>IF(ISNONTEXT(Table1[[#This Row],[MAYOR_LAST]]),"",AB113 &amp; " " &amp; AC113 &amp; " " &amp; AD113 &amp; " (Mayor)")</f>
        <v>Clr Maurice Collison (Mayor)</v>
      </c>
      <c r="AG113" t="s">
        <v>1502</v>
      </c>
      <c r="AH113" t="s">
        <v>1503</v>
      </c>
      <c r="AI113">
        <v>8096</v>
      </c>
      <c r="AJ113">
        <v>14265</v>
      </c>
      <c r="AK113" t="s">
        <v>1504</v>
      </c>
      <c r="AL113">
        <v>0</v>
      </c>
    </row>
    <row r="114" spans="1:38" x14ac:dyDescent="0.25">
      <c r="G114" t="b">
        <f t="shared" si="7"/>
        <v>0</v>
      </c>
      <c r="H114">
        <v>17640</v>
      </c>
      <c r="I114" t="s">
        <v>1505</v>
      </c>
      <c r="J114" t="s">
        <v>510</v>
      </c>
      <c r="L114" t="s">
        <v>1506</v>
      </c>
      <c r="M114" t="s">
        <v>32</v>
      </c>
      <c r="N114">
        <v>2581</v>
      </c>
      <c r="O114" t="s">
        <v>1507</v>
      </c>
      <c r="Q114" t="s">
        <v>1508</v>
      </c>
      <c r="R114" t="s">
        <v>32</v>
      </c>
      <c r="S114">
        <v>2583</v>
      </c>
      <c r="T114" t="s">
        <v>1509</v>
      </c>
      <c r="U114" t="s">
        <v>1510</v>
      </c>
      <c r="W114" t="s">
        <v>105</v>
      </c>
      <c r="X114" t="s">
        <v>1511</v>
      </c>
      <c r="Y114" t="s">
        <v>1512</v>
      </c>
      <c r="AA114" t="str">
        <f t="shared" si="6"/>
        <v>Ms Colleen Worthy (General Manager)</v>
      </c>
      <c r="AB114" t="s">
        <v>40</v>
      </c>
      <c r="AC114" t="s">
        <v>276</v>
      </c>
      <c r="AD114" t="s">
        <v>1513</v>
      </c>
      <c r="AF114" t="str">
        <f>IF(ISNONTEXT(Table1[[#This Row],[MAYOR_LAST]]),"",AB114 &amp; " " &amp; AC114 &amp; " " &amp; AD114 &amp; " (Mayor)")</f>
        <v>Clr John Stafford (Mayor)</v>
      </c>
      <c r="AG114" t="s">
        <v>1514</v>
      </c>
      <c r="AH114" t="s">
        <v>1515</v>
      </c>
      <c r="AI114">
        <v>7127</v>
      </c>
      <c r="AJ114">
        <v>7909</v>
      </c>
      <c r="AK114" t="s">
        <v>1516</v>
      </c>
      <c r="AL114">
        <v>0</v>
      </c>
    </row>
    <row r="115" spans="1:38" x14ac:dyDescent="0.25">
      <c r="G115" t="b">
        <f t="shared" si="7"/>
        <v>0</v>
      </c>
      <c r="H115">
        <v>17650</v>
      </c>
      <c r="I115" t="s">
        <v>1517</v>
      </c>
      <c r="J115" t="s">
        <v>1518</v>
      </c>
      <c r="L115" t="s">
        <v>1519</v>
      </c>
      <c r="M115" t="s">
        <v>32</v>
      </c>
      <c r="N115">
        <v>2358</v>
      </c>
      <c r="O115" t="s">
        <v>1520</v>
      </c>
      <c r="Q115" t="s">
        <v>1521</v>
      </c>
      <c r="R115" t="s">
        <v>32</v>
      </c>
      <c r="S115">
        <v>2358</v>
      </c>
      <c r="T115" t="s">
        <v>1522</v>
      </c>
      <c r="U115" t="s">
        <v>1523</v>
      </c>
      <c r="W115" t="s">
        <v>105</v>
      </c>
      <c r="X115" t="s">
        <v>1524</v>
      </c>
      <c r="Y115" t="s">
        <v>1525</v>
      </c>
      <c r="AA115" t="str">
        <f t="shared" si="6"/>
        <v>Ms Kate Jessep (General Manager)</v>
      </c>
      <c r="AB115" t="s">
        <v>40</v>
      </c>
      <c r="AC115" t="s">
        <v>930</v>
      </c>
      <c r="AD115" t="s">
        <v>1526</v>
      </c>
      <c r="AF115" t="str">
        <f>IF(ISNONTEXT(Table1[[#This Row],[MAYOR_LAST]]),"",AB115 &amp; " " &amp; AC115 &amp; " " &amp; AD115 &amp; " (Mayor)")</f>
        <v>Clr Michael Pearce (Mayor)</v>
      </c>
      <c r="AG115" t="s">
        <v>1527</v>
      </c>
      <c r="AH115" t="s">
        <v>1528</v>
      </c>
      <c r="AI115">
        <v>3227</v>
      </c>
      <c r="AJ115">
        <v>6103</v>
      </c>
      <c r="AK115" t="s">
        <v>1529</v>
      </c>
      <c r="AL115">
        <v>0</v>
      </c>
    </row>
    <row r="116" spans="1:38" x14ac:dyDescent="0.25">
      <c r="A116" t="b">
        <v>1</v>
      </c>
      <c r="B116">
        <v>1</v>
      </c>
      <c r="C116">
        <v>0</v>
      </c>
      <c r="D116">
        <v>0</v>
      </c>
      <c r="F116" s="7" t="s">
        <v>1747</v>
      </c>
      <c r="G116" t="b">
        <f t="shared" si="7"/>
        <v>1</v>
      </c>
      <c r="H116">
        <v>17750</v>
      </c>
      <c r="I116" t="s">
        <v>1530</v>
      </c>
      <c r="J116" t="s">
        <v>378</v>
      </c>
      <c r="L116" t="s">
        <v>1531</v>
      </c>
      <c r="M116" t="s">
        <v>32</v>
      </c>
      <c r="N116">
        <v>2650</v>
      </c>
      <c r="O116" t="s">
        <v>1532</v>
      </c>
      <c r="P116" t="s">
        <v>1533</v>
      </c>
      <c r="Q116" t="s">
        <v>1534</v>
      </c>
      <c r="R116" t="s">
        <v>32</v>
      </c>
      <c r="S116">
        <v>2650</v>
      </c>
      <c r="T116" t="s">
        <v>1535</v>
      </c>
      <c r="U116" t="s">
        <v>1536</v>
      </c>
      <c r="W116" t="s">
        <v>37</v>
      </c>
      <c r="X116" t="s">
        <v>435</v>
      </c>
      <c r="Y116" t="s">
        <v>944</v>
      </c>
      <c r="AA116" t="str">
        <f t="shared" si="6"/>
        <v>Mr Peter Thompson (General Manager)</v>
      </c>
      <c r="AB116" t="s">
        <v>40</v>
      </c>
      <c r="AC116" t="s">
        <v>395</v>
      </c>
      <c r="AD116" t="s">
        <v>1537</v>
      </c>
      <c r="AE116" t="s">
        <v>164</v>
      </c>
      <c r="AF116" t="str">
        <f>IF(ISNONTEXT(Table1[[#This Row],[MAYOR_LAST]]),"",AB116 &amp; " " &amp; AC116 &amp; " " &amp; AD116 &amp; " (Mayor)")</f>
        <v>Clr Greg Conkey (Mayor)</v>
      </c>
      <c r="AG116" t="s">
        <v>1538</v>
      </c>
      <c r="AH116" t="s">
        <v>1539</v>
      </c>
      <c r="AI116">
        <v>4825</v>
      </c>
      <c r="AJ116">
        <v>64265</v>
      </c>
      <c r="AK116" t="s">
        <v>1540</v>
      </c>
      <c r="AL116">
        <v>0</v>
      </c>
    </row>
    <row r="117" spans="1:38" x14ac:dyDescent="0.25">
      <c r="G117" t="b">
        <f t="shared" si="7"/>
        <v>0</v>
      </c>
      <c r="H117">
        <v>17850</v>
      </c>
      <c r="I117" t="s">
        <v>1541</v>
      </c>
      <c r="J117" t="s">
        <v>1542</v>
      </c>
      <c r="L117" t="s">
        <v>1543</v>
      </c>
      <c r="M117" t="s">
        <v>32</v>
      </c>
      <c r="N117">
        <v>2354</v>
      </c>
      <c r="O117" t="s">
        <v>1544</v>
      </c>
      <c r="Q117" t="s">
        <v>1545</v>
      </c>
      <c r="R117" t="s">
        <v>32</v>
      </c>
      <c r="S117">
        <v>2354</v>
      </c>
      <c r="T117" t="s">
        <v>1546</v>
      </c>
      <c r="U117" t="s">
        <v>1547</v>
      </c>
      <c r="W117" t="s">
        <v>37</v>
      </c>
      <c r="X117" t="s">
        <v>232</v>
      </c>
      <c r="Y117" t="s">
        <v>1548</v>
      </c>
      <c r="AA117" t="str">
        <f t="shared" si="6"/>
        <v>Mr Barry Omundson (General Manager)</v>
      </c>
      <c r="AB117" t="s">
        <v>40</v>
      </c>
      <c r="AC117" t="s">
        <v>698</v>
      </c>
      <c r="AD117" t="s">
        <v>1549</v>
      </c>
      <c r="AF117" t="str">
        <f>IF(ISNONTEXT(Table1[[#This Row],[MAYOR_LAST]]),"",AB117 &amp; " " &amp; AC117 &amp; " " &amp; AD117 &amp; " (Mayor)")</f>
        <v>Clr Eric Noakes (Mayor)</v>
      </c>
      <c r="AG117" t="s">
        <v>1550</v>
      </c>
      <c r="AH117" t="s">
        <v>1551</v>
      </c>
      <c r="AI117">
        <v>6261</v>
      </c>
      <c r="AJ117">
        <v>3144</v>
      </c>
      <c r="AK117" t="s">
        <v>1552</v>
      </c>
      <c r="AL117">
        <v>0</v>
      </c>
    </row>
    <row r="118" spans="1:38" x14ac:dyDescent="0.25">
      <c r="G118" t="b">
        <f t="shared" si="7"/>
        <v>0</v>
      </c>
      <c r="H118">
        <v>17900</v>
      </c>
      <c r="I118" t="s">
        <v>1553</v>
      </c>
      <c r="J118" t="s">
        <v>1554</v>
      </c>
      <c r="L118" t="s">
        <v>1555</v>
      </c>
      <c r="M118" t="s">
        <v>32</v>
      </c>
      <c r="N118">
        <v>2832</v>
      </c>
      <c r="O118" t="s">
        <v>1556</v>
      </c>
      <c r="Q118" t="s">
        <v>1557</v>
      </c>
      <c r="R118" t="s">
        <v>32</v>
      </c>
      <c r="S118">
        <v>2832</v>
      </c>
      <c r="T118" t="s">
        <v>1558</v>
      </c>
      <c r="U118" t="s">
        <v>1559</v>
      </c>
      <c r="W118" t="s">
        <v>37</v>
      </c>
      <c r="X118" t="s">
        <v>930</v>
      </c>
      <c r="Y118" t="s">
        <v>1560</v>
      </c>
      <c r="AA118" t="str">
        <f t="shared" si="6"/>
        <v>Mr Michael Urquhart (General Manager)</v>
      </c>
      <c r="AB118" t="s">
        <v>40</v>
      </c>
      <c r="AC118" t="s">
        <v>56</v>
      </c>
      <c r="AD118" t="s">
        <v>1561</v>
      </c>
      <c r="AE118" t="s">
        <v>164</v>
      </c>
      <c r="AF118" t="str">
        <f>IF(ISNONTEXT(Table1[[#This Row],[MAYOR_LAST]]),"",AB118 &amp; " " &amp; AC118 &amp; " " &amp; AD118 &amp; " (Mayor)")</f>
        <v>Clr Ian Woodcock (Mayor)</v>
      </c>
      <c r="AG118" t="s">
        <v>1562</v>
      </c>
      <c r="AH118" t="s">
        <v>1563</v>
      </c>
      <c r="AI118">
        <v>22308</v>
      </c>
      <c r="AJ118">
        <v>6190</v>
      </c>
      <c r="AK118" t="s">
        <v>1564</v>
      </c>
      <c r="AL118">
        <v>0</v>
      </c>
    </row>
    <row r="119" spans="1:38" x14ac:dyDescent="0.25">
      <c r="B119">
        <v>0</v>
      </c>
      <c r="C119">
        <v>0</v>
      </c>
      <c r="D119">
        <v>0</v>
      </c>
      <c r="G119" t="b">
        <f t="shared" si="7"/>
        <v>1</v>
      </c>
      <c r="H119">
        <v>17950</v>
      </c>
      <c r="I119" t="s">
        <v>1565</v>
      </c>
      <c r="J119" t="s">
        <v>1566</v>
      </c>
      <c r="L119" t="s">
        <v>1567</v>
      </c>
      <c r="M119" t="s">
        <v>32</v>
      </c>
      <c r="N119">
        <v>2824</v>
      </c>
      <c r="O119" t="s">
        <v>1568</v>
      </c>
      <c r="Q119" t="s">
        <v>371</v>
      </c>
      <c r="R119" t="s">
        <v>32</v>
      </c>
      <c r="S119">
        <v>2824</v>
      </c>
      <c r="T119" t="s">
        <v>1569</v>
      </c>
      <c r="U119" t="s">
        <v>1570</v>
      </c>
      <c r="W119" t="s">
        <v>37</v>
      </c>
      <c r="X119" t="s">
        <v>1188</v>
      </c>
      <c r="Y119" t="s">
        <v>1571</v>
      </c>
      <c r="AA119" t="str">
        <f t="shared" si="6"/>
        <v>Mr Gary Woodman (General Manager)</v>
      </c>
      <c r="AB119" t="s">
        <v>40</v>
      </c>
      <c r="AC119" t="s">
        <v>1572</v>
      </c>
      <c r="AD119" t="s">
        <v>1573</v>
      </c>
      <c r="AF119" t="str">
        <f>IF(ISNONTEXT(Table1[[#This Row],[MAYOR_LAST]]),"",AB119 &amp; " " &amp; AC119 &amp; " " &amp; AD119 &amp; " (Mayor)")</f>
        <v>Clr Milton Quigley (Mayor)</v>
      </c>
      <c r="AG119" t="s">
        <v>1574</v>
      </c>
      <c r="AH119" t="s">
        <v>1575</v>
      </c>
      <c r="AI119">
        <v>10754</v>
      </c>
      <c r="AJ119">
        <v>2763</v>
      </c>
      <c r="AK119" t="s">
        <v>1576</v>
      </c>
      <c r="AL119">
        <v>0</v>
      </c>
    </row>
    <row r="120" spans="1:38" x14ac:dyDescent="0.25">
      <c r="B120">
        <v>0</v>
      </c>
      <c r="C120">
        <v>0</v>
      </c>
      <c r="D120">
        <v>0</v>
      </c>
      <c r="G120" t="b">
        <f t="shared" si="7"/>
        <v>1</v>
      </c>
      <c r="H120">
        <v>18020</v>
      </c>
      <c r="I120" t="s">
        <v>1577</v>
      </c>
      <c r="J120" t="s">
        <v>1578</v>
      </c>
      <c r="L120" t="s">
        <v>1579</v>
      </c>
      <c r="M120" t="s">
        <v>32</v>
      </c>
      <c r="N120">
        <v>2357</v>
      </c>
      <c r="O120" t="s">
        <v>1580</v>
      </c>
      <c r="Q120" t="s">
        <v>1581</v>
      </c>
      <c r="R120" t="s">
        <v>32</v>
      </c>
      <c r="S120">
        <v>2357</v>
      </c>
      <c r="T120" t="s">
        <v>1582</v>
      </c>
      <c r="U120" t="s">
        <v>1583</v>
      </c>
      <c r="W120" t="s">
        <v>37</v>
      </c>
      <c r="X120" t="s">
        <v>1584</v>
      </c>
      <c r="Y120" t="s">
        <v>1585</v>
      </c>
      <c r="AA120" t="str">
        <f t="shared" si="6"/>
        <v>Mr Roger Bailey (General Manager)</v>
      </c>
      <c r="AB120" t="s">
        <v>40</v>
      </c>
      <c r="AC120" t="s">
        <v>1586</v>
      </c>
      <c r="AD120" t="s">
        <v>1587</v>
      </c>
      <c r="AF120" t="str">
        <f>IF(ISNONTEXT(Table1[[#This Row],[MAYOR_LAST]]),"",AB120 &amp; " " &amp; AC120 &amp; " " &amp; AD120 &amp; " (Mayor)")</f>
        <v>Clr Ambrose Doolan (Mayor)</v>
      </c>
      <c r="AG120" t="s">
        <v>1588</v>
      </c>
      <c r="AH120" t="s">
        <v>1589</v>
      </c>
      <c r="AI120">
        <v>12372</v>
      </c>
      <c r="AJ120">
        <v>9451</v>
      </c>
      <c r="AK120" t="s">
        <v>1590</v>
      </c>
      <c r="AL120">
        <v>0</v>
      </c>
    </row>
    <row r="121" spans="1:38" x14ac:dyDescent="0.25">
      <c r="B121">
        <v>0</v>
      </c>
      <c r="C121">
        <v>0</v>
      </c>
      <c r="D121">
        <v>0</v>
      </c>
      <c r="G121" t="b">
        <f t="shared" si="7"/>
        <v>1</v>
      </c>
      <c r="H121">
        <v>18050</v>
      </c>
      <c r="I121" t="s">
        <v>1591</v>
      </c>
      <c r="J121" t="s">
        <v>1592</v>
      </c>
      <c r="L121" t="s">
        <v>1593</v>
      </c>
      <c r="M121" t="s">
        <v>32</v>
      </c>
      <c r="N121">
        <v>1355</v>
      </c>
      <c r="O121" t="s">
        <v>1594</v>
      </c>
      <c r="Q121" t="s">
        <v>1595</v>
      </c>
      <c r="R121" t="s">
        <v>32</v>
      </c>
      <c r="S121">
        <v>2022</v>
      </c>
      <c r="T121" t="s">
        <v>1596</v>
      </c>
      <c r="U121" t="s">
        <v>1597</v>
      </c>
      <c r="V121" t="s">
        <v>1598</v>
      </c>
      <c r="W121" t="s">
        <v>105</v>
      </c>
      <c r="X121" t="s">
        <v>1599</v>
      </c>
      <c r="Y121" t="s">
        <v>193</v>
      </c>
      <c r="AA121" t="str">
        <f t="shared" si="6"/>
        <v>Ms Emily Scott (General Manager)</v>
      </c>
      <c r="AB121" t="s">
        <v>40</v>
      </c>
      <c r="AC121" t="s">
        <v>1600</v>
      </c>
      <c r="AD121" t="s">
        <v>1601</v>
      </c>
      <c r="AF121" t="str">
        <f>IF(ISNONTEXT(Table1[[#This Row],[MAYOR_LAST]]),"",AB121 &amp; " " &amp; AC121 &amp; " " &amp; AD121 &amp; " (Mayor)")</f>
        <v>Clr Paula Masselos (Mayor)</v>
      </c>
      <c r="AG121" t="s">
        <v>1602</v>
      </c>
      <c r="AH121" t="s">
        <v>1603</v>
      </c>
      <c r="AI121">
        <v>9</v>
      </c>
      <c r="AJ121">
        <v>73300</v>
      </c>
      <c r="AK121" t="s">
        <v>1604</v>
      </c>
      <c r="AL121">
        <v>1</v>
      </c>
    </row>
    <row r="122" spans="1:38" x14ac:dyDescent="0.25">
      <c r="G122" t="b">
        <f t="shared" si="7"/>
        <v>0</v>
      </c>
      <c r="H122">
        <v>18100</v>
      </c>
      <c r="I122" t="s">
        <v>1605</v>
      </c>
      <c r="J122" t="s">
        <v>238</v>
      </c>
      <c r="L122" t="s">
        <v>1606</v>
      </c>
      <c r="M122" t="s">
        <v>32</v>
      </c>
      <c r="N122">
        <v>2810</v>
      </c>
      <c r="O122" t="s">
        <v>1607</v>
      </c>
      <c r="Q122" t="s">
        <v>1608</v>
      </c>
      <c r="R122" t="s">
        <v>32</v>
      </c>
      <c r="S122">
        <v>2810</v>
      </c>
      <c r="T122" t="s">
        <v>1609</v>
      </c>
      <c r="U122" t="s">
        <v>1610</v>
      </c>
      <c r="W122" t="s">
        <v>37</v>
      </c>
      <c r="X122" t="s">
        <v>930</v>
      </c>
      <c r="Y122" t="s">
        <v>1611</v>
      </c>
      <c r="AA122" t="str">
        <f t="shared" si="6"/>
        <v>Mr Michael Chalmers (General Manager)</v>
      </c>
      <c r="AB122" t="s">
        <v>40</v>
      </c>
      <c r="AC122" t="s">
        <v>207</v>
      </c>
      <c r="AD122" t="s">
        <v>1612</v>
      </c>
      <c r="AF122" t="str">
        <f>IF(ISNONTEXT(Table1[[#This Row],[MAYOR_LAST]]),"",AB122 &amp; " " &amp; AC122 &amp; " " &amp; AD122 &amp; " (Mayor)")</f>
        <v>Clr Mark Liebich (Mayor)</v>
      </c>
      <c r="AG122" t="s">
        <v>1613</v>
      </c>
      <c r="AH122" t="s">
        <v>1614</v>
      </c>
      <c r="AI122">
        <v>3415</v>
      </c>
      <c r="AJ122">
        <v>3641</v>
      </c>
      <c r="AK122" t="s">
        <v>1615</v>
      </c>
      <c r="AL122">
        <v>0</v>
      </c>
    </row>
    <row r="123" spans="1:38" x14ac:dyDescent="0.25">
      <c r="A123" t="b">
        <v>1</v>
      </c>
      <c r="B123">
        <v>0</v>
      </c>
      <c r="C123">
        <v>0</v>
      </c>
      <c r="D123">
        <v>0</v>
      </c>
      <c r="F123" s="7" t="s">
        <v>1752</v>
      </c>
      <c r="G123" t="b">
        <f t="shared" si="7"/>
        <v>1</v>
      </c>
      <c r="H123">
        <v>18200</v>
      </c>
      <c r="I123" t="s">
        <v>1616</v>
      </c>
      <c r="J123" t="s">
        <v>522</v>
      </c>
      <c r="L123" t="s">
        <v>1617</v>
      </c>
      <c r="M123" t="s">
        <v>32</v>
      </c>
      <c r="N123">
        <v>2648</v>
      </c>
      <c r="O123" t="s">
        <v>1618</v>
      </c>
      <c r="Q123" t="s">
        <v>1619</v>
      </c>
      <c r="R123" t="s">
        <v>32</v>
      </c>
      <c r="S123">
        <v>2648</v>
      </c>
      <c r="T123" t="s">
        <v>1620</v>
      </c>
      <c r="U123" t="s">
        <v>1621</v>
      </c>
      <c r="W123" t="s">
        <v>37</v>
      </c>
      <c r="X123" t="s">
        <v>1216</v>
      </c>
      <c r="Y123" t="s">
        <v>1622</v>
      </c>
      <c r="AA123" t="str">
        <f t="shared" si="6"/>
        <v>Mr Ken Ross (General Manager)</v>
      </c>
      <c r="AB123" t="s">
        <v>40</v>
      </c>
      <c r="AC123" t="s">
        <v>1623</v>
      </c>
      <c r="AD123" t="s">
        <v>1624</v>
      </c>
      <c r="AF123" t="str">
        <f>IF(ISNONTEXT(Table1[[#This Row],[MAYOR_LAST]]),"",AB123 &amp; " " &amp; AC123 &amp; " " &amp; AD123 &amp; " (Mayor)")</f>
        <v>Clr Susan Nichols (Mayor)</v>
      </c>
      <c r="AG123" t="s">
        <v>1625</v>
      </c>
      <c r="AH123" t="s">
        <v>1626</v>
      </c>
      <c r="AI123">
        <v>26256</v>
      </c>
      <c r="AJ123">
        <v>6972</v>
      </c>
      <c r="AK123" t="s">
        <v>1627</v>
      </c>
      <c r="AL123">
        <v>0</v>
      </c>
    </row>
    <row r="124" spans="1:38" x14ac:dyDescent="0.25">
      <c r="G124" t="b">
        <f t="shared" si="7"/>
        <v>0</v>
      </c>
      <c r="H124">
        <v>18250</v>
      </c>
      <c r="I124" t="s">
        <v>1628</v>
      </c>
      <c r="J124" t="s">
        <v>321</v>
      </c>
      <c r="L124" t="s">
        <v>1629</v>
      </c>
      <c r="M124" t="s">
        <v>32</v>
      </c>
      <c r="N124">
        <v>2057</v>
      </c>
      <c r="O124" t="s">
        <v>1630</v>
      </c>
      <c r="P124" t="s">
        <v>1631</v>
      </c>
      <c r="Q124" t="s">
        <v>1632</v>
      </c>
      <c r="R124" t="s">
        <v>32</v>
      </c>
      <c r="S124">
        <v>2067</v>
      </c>
      <c r="T124" t="s">
        <v>1633</v>
      </c>
      <c r="U124" t="s">
        <v>1634</v>
      </c>
      <c r="W124" t="s">
        <v>105</v>
      </c>
      <c r="X124" t="s">
        <v>1635</v>
      </c>
      <c r="Y124" t="s">
        <v>1636</v>
      </c>
      <c r="AA124" t="str">
        <f t="shared" si="6"/>
        <v>Ms Debra Just (General Manager)</v>
      </c>
      <c r="AB124" t="s">
        <v>40</v>
      </c>
      <c r="AC124" t="s">
        <v>621</v>
      </c>
      <c r="AD124" t="s">
        <v>1637</v>
      </c>
      <c r="AF124" t="str">
        <f>IF(ISNONTEXT(Table1[[#This Row],[MAYOR_LAST]]),"",AB124 &amp; " " &amp; AC124 &amp; " " &amp; AD124 &amp; " (Mayor)")</f>
        <v>Clr Gail Giles-Gidney (Mayor)</v>
      </c>
      <c r="AG124" t="s">
        <v>1638</v>
      </c>
      <c r="AH124" t="s">
        <v>1639</v>
      </c>
      <c r="AI124">
        <v>22</v>
      </c>
      <c r="AJ124">
        <v>79681</v>
      </c>
      <c r="AK124" t="s">
        <v>1640</v>
      </c>
      <c r="AL124">
        <v>1</v>
      </c>
    </row>
    <row r="125" spans="1:38" x14ac:dyDescent="0.25">
      <c r="G125" t="b">
        <f t="shared" si="7"/>
        <v>0</v>
      </c>
      <c r="H125">
        <v>18350</v>
      </c>
      <c r="I125" t="s">
        <v>1641</v>
      </c>
      <c r="J125" t="s">
        <v>732</v>
      </c>
      <c r="L125" t="s">
        <v>1642</v>
      </c>
      <c r="M125" t="s">
        <v>32</v>
      </c>
      <c r="N125">
        <v>2577</v>
      </c>
      <c r="O125" t="s">
        <v>323</v>
      </c>
      <c r="P125" t="s">
        <v>1643</v>
      </c>
      <c r="Q125" t="s">
        <v>1644</v>
      </c>
      <c r="R125" t="s">
        <v>32</v>
      </c>
      <c r="S125">
        <v>2577</v>
      </c>
      <c r="T125" t="s">
        <v>1645</v>
      </c>
      <c r="U125" t="s">
        <v>1646</v>
      </c>
      <c r="V125" t="s">
        <v>1647</v>
      </c>
      <c r="W125" t="s">
        <v>105</v>
      </c>
      <c r="X125" t="s">
        <v>384</v>
      </c>
      <c r="Y125" t="s">
        <v>1648</v>
      </c>
      <c r="AA125" t="str">
        <f t="shared" si="6"/>
        <v>Ms Lisa Miscamble (General Manager)</v>
      </c>
      <c r="AB125" t="s">
        <v>40</v>
      </c>
      <c r="AC125" t="s">
        <v>1649</v>
      </c>
      <c r="AD125" t="s">
        <v>1650</v>
      </c>
      <c r="AF125" t="str">
        <f>IF(ISNONTEXT(Table1[[#This Row],[MAYOR_LAST]]),"",AB125 &amp; " " &amp; AC125 &amp; " " &amp; AD125 &amp; " (Mayor)")</f>
        <v>Clr Duncan Gair (Mayor)</v>
      </c>
      <c r="AG125" t="s">
        <v>1651</v>
      </c>
      <c r="AH125" t="s">
        <v>1652</v>
      </c>
      <c r="AI125">
        <v>2689</v>
      </c>
      <c r="AJ125">
        <v>49649</v>
      </c>
      <c r="AK125" t="s">
        <v>1653</v>
      </c>
      <c r="AL125">
        <v>0</v>
      </c>
    </row>
    <row r="126" spans="1:38" x14ac:dyDescent="0.25">
      <c r="B126">
        <v>5</v>
      </c>
      <c r="C126">
        <v>1</v>
      </c>
      <c r="D126">
        <v>0</v>
      </c>
      <c r="F126" s="7" t="s">
        <v>1739</v>
      </c>
      <c r="G126" t="b">
        <f t="shared" si="7"/>
        <v>1</v>
      </c>
      <c r="H126">
        <v>18400</v>
      </c>
      <c r="I126" t="s">
        <v>1654</v>
      </c>
      <c r="J126" t="s">
        <v>100</v>
      </c>
      <c r="L126" t="s">
        <v>1655</v>
      </c>
      <c r="M126" t="s">
        <v>32</v>
      </c>
      <c r="N126">
        <v>2571</v>
      </c>
      <c r="O126" t="s">
        <v>1656</v>
      </c>
      <c r="Q126" t="s">
        <v>1657</v>
      </c>
      <c r="R126" t="s">
        <v>32</v>
      </c>
      <c r="S126">
        <v>2571</v>
      </c>
      <c r="T126" t="s">
        <v>1658</v>
      </c>
      <c r="U126" t="s">
        <v>1659</v>
      </c>
      <c r="V126" t="s">
        <v>1660</v>
      </c>
      <c r="W126" t="s">
        <v>37</v>
      </c>
      <c r="X126" t="s">
        <v>1661</v>
      </c>
      <c r="Y126" t="s">
        <v>1662</v>
      </c>
      <c r="AA126" t="str">
        <f t="shared" si="6"/>
        <v>Mr Ben Taylor (General Manager)</v>
      </c>
      <c r="AB126" t="s">
        <v>40</v>
      </c>
      <c r="AC126" t="s">
        <v>1306</v>
      </c>
      <c r="AD126" t="s">
        <v>1663</v>
      </c>
      <c r="AF126" t="str">
        <f>IF(ISNONTEXT(Table1[[#This Row],[MAYOR_LAST]]),"",AB126 &amp; " " &amp; AC126 &amp; " " &amp; AD126 &amp; " (Mayor)")</f>
        <v>Clr Robert Khan (Mayor)</v>
      </c>
      <c r="AG126" t="s">
        <v>1664</v>
      </c>
      <c r="AH126" t="s">
        <v>1665</v>
      </c>
      <c r="AI126">
        <v>2555</v>
      </c>
      <c r="AJ126">
        <v>51002</v>
      </c>
      <c r="AK126" t="s">
        <v>1666</v>
      </c>
      <c r="AL126">
        <v>1</v>
      </c>
    </row>
    <row r="127" spans="1:38" x14ac:dyDescent="0.25">
      <c r="B127">
        <v>0</v>
      </c>
      <c r="C127">
        <v>0</v>
      </c>
      <c r="D127">
        <v>0</v>
      </c>
      <c r="F127" s="7" t="s">
        <v>1733</v>
      </c>
      <c r="G127" t="b">
        <f t="shared" si="7"/>
        <v>1</v>
      </c>
      <c r="H127">
        <v>18450</v>
      </c>
      <c r="I127" t="s">
        <v>1667</v>
      </c>
      <c r="J127" t="s">
        <v>1668</v>
      </c>
      <c r="L127" t="s">
        <v>1669</v>
      </c>
      <c r="M127" t="s">
        <v>32</v>
      </c>
      <c r="N127">
        <v>2500</v>
      </c>
      <c r="O127" t="s">
        <v>1670</v>
      </c>
      <c r="Q127" t="s">
        <v>1671</v>
      </c>
      <c r="R127" t="s">
        <v>32</v>
      </c>
      <c r="S127">
        <v>2500</v>
      </c>
      <c r="T127" t="s">
        <v>1672</v>
      </c>
      <c r="U127" t="s">
        <v>1673</v>
      </c>
      <c r="W127" t="s">
        <v>37</v>
      </c>
      <c r="X127" t="s">
        <v>395</v>
      </c>
      <c r="Y127" t="s">
        <v>1674</v>
      </c>
      <c r="AA127" t="str">
        <f t="shared" si="6"/>
        <v>Mr Greg Doyle (General Manager)</v>
      </c>
      <c r="AB127" t="s">
        <v>40</v>
      </c>
      <c r="AC127" t="s">
        <v>848</v>
      </c>
      <c r="AD127" t="s">
        <v>1675</v>
      </c>
      <c r="AE127" t="s">
        <v>263</v>
      </c>
      <c r="AF127" t="str">
        <f>IF(ISNONTEXT(Table1[[#This Row],[MAYOR_LAST]]),"",AB127 &amp; " " &amp; AC127 &amp; " " &amp; AD127 &amp; " (Mayor)")</f>
        <v>Clr Gordon Bradbery (Mayor)</v>
      </c>
      <c r="AG127" t="s">
        <v>1676</v>
      </c>
      <c r="AH127" t="s">
        <v>1677</v>
      </c>
      <c r="AI127">
        <v>684</v>
      </c>
      <c r="AJ127">
        <v>213132</v>
      </c>
      <c r="AK127" t="s">
        <v>1678</v>
      </c>
      <c r="AL127">
        <v>0</v>
      </c>
    </row>
    <row r="128" spans="1:38" x14ac:dyDescent="0.25">
      <c r="B128">
        <v>0</v>
      </c>
      <c r="C128">
        <v>0</v>
      </c>
      <c r="D128">
        <v>0</v>
      </c>
      <c r="G128" t="b">
        <f t="shared" si="7"/>
        <v>1</v>
      </c>
      <c r="H128">
        <v>18500</v>
      </c>
      <c r="I128" t="s">
        <v>1679</v>
      </c>
      <c r="J128" t="s">
        <v>642</v>
      </c>
      <c r="L128" t="s">
        <v>1680</v>
      </c>
      <c r="M128" t="s">
        <v>32</v>
      </c>
      <c r="N128">
        <v>1360</v>
      </c>
      <c r="O128" t="s">
        <v>1681</v>
      </c>
      <c r="Q128" t="s">
        <v>1682</v>
      </c>
      <c r="R128" t="s">
        <v>32</v>
      </c>
      <c r="S128">
        <v>2028</v>
      </c>
      <c r="T128" t="s">
        <v>1683</v>
      </c>
      <c r="U128" t="s">
        <v>1684</v>
      </c>
      <c r="V128" t="s">
        <v>1685</v>
      </c>
      <c r="W128" t="s">
        <v>37</v>
      </c>
      <c r="X128" t="s">
        <v>648</v>
      </c>
      <c r="Y128" t="s">
        <v>1686</v>
      </c>
      <c r="AA128" t="str">
        <f t="shared" si="6"/>
        <v>Mr Craig Swift-McNair (General Manager)</v>
      </c>
      <c r="AB128" t="s">
        <v>40</v>
      </c>
      <c r="AC128" t="s">
        <v>1623</v>
      </c>
      <c r="AD128" t="s">
        <v>1687</v>
      </c>
      <c r="AF128" t="str">
        <f>IF(ISNONTEXT(Table1[[#This Row],[MAYOR_LAST]]),"",AB128 &amp; " " &amp; AC128 &amp; " " &amp; AD128 &amp; " (Mayor)")</f>
        <v>Clr Susan Wynne (Mayor)</v>
      </c>
      <c r="AG128" t="s">
        <v>1688</v>
      </c>
      <c r="AH128" t="s">
        <v>1689</v>
      </c>
      <c r="AI128">
        <v>12</v>
      </c>
      <c r="AJ128">
        <v>58456</v>
      </c>
      <c r="AK128" t="s">
        <v>1690</v>
      </c>
      <c r="AL128">
        <v>1</v>
      </c>
    </row>
    <row r="129" spans="7:38" x14ac:dyDescent="0.25">
      <c r="G129" t="b">
        <f t="shared" si="7"/>
        <v>0</v>
      </c>
      <c r="H129">
        <v>18710</v>
      </c>
      <c r="I129" t="s">
        <v>1691</v>
      </c>
      <c r="J129" t="s">
        <v>1692</v>
      </c>
      <c r="L129" t="s">
        <v>1693</v>
      </c>
      <c r="M129" t="s">
        <v>32</v>
      </c>
      <c r="N129">
        <v>2582</v>
      </c>
      <c r="O129" t="s">
        <v>1694</v>
      </c>
      <c r="Q129" t="s">
        <v>1693</v>
      </c>
      <c r="R129" t="s">
        <v>32</v>
      </c>
      <c r="S129">
        <v>2582</v>
      </c>
      <c r="T129" t="s">
        <v>1695</v>
      </c>
      <c r="U129" t="s">
        <v>1696</v>
      </c>
      <c r="W129" t="s">
        <v>37</v>
      </c>
      <c r="X129" t="s">
        <v>1062</v>
      </c>
      <c r="Y129" t="s">
        <v>1697</v>
      </c>
      <c r="AA129" t="str">
        <f t="shared" si="6"/>
        <v>Mr Chris Berry (General Manager)</v>
      </c>
      <c r="AB129" t="s">
        <v>40</v>
      </c>
      <c r="AC129" t="s">
        <v>1698</v>
      </c>
      <c r="AD129" t="s">
        <v>1699</v>
      </c>
      <c r="AF129" t="str">
        <f>IF(ISNONTEXT(Table1[[#This Row],[MAYOR_LAST]]),"",AB129 &amp; " " &amp; AC129 &amp; " " &amp; AD129 &amp; " (Mayor)")</f>
        <v>Clr Rowena Abbey (Mayor)</v>
      </c>
      <c r="AG129" t="s">
        <v>1700</v>
      </c>
      <c r="AH129" t="s">
        <v>1701</v>
      </c>
      <c r="AI129">
        <v>3995</v>
      </c>
      <c r="AJ129">
        <v>16739</v>
      </c>
      <c r="AK129" t="s">
        <v>1702</v>
      </c>
      <c r="AL129">
        <v>0</v>
      </c>
    </row>
  </sheetData>
  <phoneticPr fontId="18" type="noConversion"/>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CF6FC-4403-41A7-BA50-C3359E683C88}">
  <dimension ref="A1:B21"/>
  <sheetViews>
    <sheetView workbookViewId="0">
      <selection activeCell="B7" sqref="B7"/>
    </sheetView>
  </sheetViews>
  <sheetFormatPr defaultColWidth="8.85546875" defaultRowHeight="15" x14ac:dyDescent="0.25"/>
  <cols>
    <col min="1" max="1" width="42.7109375" customWidth="1"/>
  </cols>
  <sheetData>
    <row r="1" spans="1:2" x14ac:dyDescent="0.25">
      <c r="A1" s="4" t="s">
        <v>1753</v>
      </c>
    </row>
    <row r="3" spans="1:2" x14ac:dyDescent="0.25">
      <c r="A3" t="str">
        <f>Table1[[#Headers],[Total Breeding Facilities with DA]]</f>
        <v>Total Breeding Facilities with DA</v>
      </c>
      <c r="B3">
        <f>SUM(All!B:B)</f>
        <v>78</v>
      </c>
    </row>
    <row r="4" spans="1:2" x14ac:dyDescent="0.25">
      <c r="A4" t="str">
        <f>Table1[[#Headers],[Successful DA 2019-2021]]</f>
        <v>Successful DA 2019-2021</v>
      </c>
      <c r="B4">
        <f>SUM(All!C:C)</f>
        <v>15</v>
      </c>
    </row>
    <row r="5" spans="1:2" x14ac:dyDescent="0.25">
      <c r="A5" t="str">
        <f>Table1[[#Headers],[Unsuccessful DA 2019-2021]]</f>
        <v>Unsuccessful DA 2019-2021</v>
      </c>
      <c r="B5">
        <f>SUM(All!D:D)</f>
        <v>0</v>
      </c>
    </row>
    <row r="7" spans="1:2" x14ac:dyDescent="0.25">
      <c r="A7" t="s">
        <v>1716</v>
      </c>
      <c r="B7">
        <f>COUNTIF(All!G:G,TRUE)</f>
        <v>86</v>
      </c>
    </row>
    <row r="8" spans="1:2" x14ac:dyDescent="0.25">
      <c r="A8" t="s">
        <v>1710</v>
      </c>
      <c r="B8">
        <f>COUNTA(All!H:H)-1</f>
        <v>128</v>
      </c>
    </row>
    <row r="9" spans="1:2" x14ac:dyDescent="0.25">
      <c r="A9" t="s">
        <v>1711</v>
      </c>
      <c r="B9" s="3">
        <f>B7/B8</f>
        <v>0.671875</v>
      </c>
    </row>
    <row r="10" spans="1:2" x14ac:dyDescent="0.25">
      <c r="B10" s="3"/>
    </row>
    <row r="11" spans="1:2" x14ac:dyDescent="0.25">
      <c r="A11" s="4" t="s">
        <v>1754</v>
      </c>
      <c r="B11" s="3"/>
    </row>
    <row r="12" spans="1:2" x14ac:dyDescent="0.25">
      <c r="A12" s="4"/>
      <c r="B12" s="3"/>
    </row>
    <row r="13" spans="1:2" x14ac:dyDescent="0.25">
      <c r="A13" t="str">
        <f>Table1[[#Headers],[Total Breeding Facilities with DA]] &amp; " Adjoining Vic"</f>
        <v>Total Breeding Facilities with DA Adjoining Vic</v>
      </c>
      <c r="B13" s="5">
        <f>SUMIF(Table1[Adjoins VIC_BORDER],TRUE,Table1[Total Breeding Facilities with DA])</f>
        <v>8</v>
      </c>
    </row>
    <row r="14" spans="1:2" x14ac:dyDescent="0.25">
      <c r="A14" t="str">
        <f>Table1[[#Headers],[Successful DA 2019-2021]]&amp; " Adjoining Vic"</f>
        <v>Successful DA 2019-2021 Adjoining Vic</v>
      </c>
      <c r="B14" s="5">
        <f>SUMIF(Table1[Adjoins VIC_BORDER],TRUE,Table1[Successful DA 2019-2021])</f>
        <v>3</v>
      </c>
    </row>
    <row r="15" spans="1:2" x14ac:dyDescent="0.25">
      <c r="A15" t="str">
        <f>Table1[[#Headers],[Unsuccessful DA 2019-2021]]&amp; " Adjoining Vic"</f>
        <v>Unsuccessful DA 2019-2021 Adjoining Vic</v>
      </c>
      <c r="B15" s="5">
        <f>SUMIF(Table1[Adjoins VIC_BORDER],TRUE,Table1[Unsuccessful DA 2019-2021])</f>
        <v>0</v>
      </c>
    </row>
    <row r="17" spans="1:2" x14ac:dyDescent="0.25">
      <c r="A17" t="s">
        <v>1755</v>
      </c>
      <c r="B17">
        <f>COUNTIFS(Table1[Replied],TRUE,Table1[Adjoins VIC_BORDER],TRUE)</f>
        <v>9</v>
      </c>
    </row>
    <row r="18" spans="1:2" x14ac:dyDescent="0.25">
      <c r="A18" t="s">
        <v>1756</v>
      </c>
      <c r="B18">
        <f>COUNTIF(Table1[Adjoins VIC_BORDER],TRUE)</f>
        <v>10</v>
      </c>
    </row>
    <row r="19" spans="1:2" x14ac:dyDescent="0.25">
      <c r="A19" t="s">
        <v>1711</v>
      </c>
      <c r="B19" s="3">
        <f>B17/B18</f>
        <v>0.9</v>
      </c>
    </row>
    <row r="21" spans="1:2" x14ac:dyDescent="0.25">
      <c r="A21" s="4"/>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All</vt:lpstr>
      <vt:lpstr>Results</vt:lpstr>
      <vt:lpstr>ABS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Kielly</dc:creator>
  <cp:lastModifiedBy>Sam Davis</cp:lastModifiedBy>
  <dcterms:created xsi:type="dcterms:W3CDTF">2021-10-25T04:52:45Z</dcterms:created>
  <dcterms:modified xsi:type="dcterms:W3CDTF">2022-05-16T03:49:54Z</dcterms:modified>
</cp:coreProperties>
</file>